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updateLinks="never" codeName="EstaPastaDeTrabalho"/>
  <mc:AlternateContent xmlns:mc="http://schemas.openxmlformats.org/markup-compatibility/2006">
    <mc:Choice Requires="x15">
      <x15ac:absPath xmlns:x15ac="http://schemas.microsoft.com/office/spreadsheetml/2010/11/ac" url="F:\TIAGO CAPOBIANCO\Projetos\Recapeamento - João Ballan I, II e Sempre e Verde\Lourenço Avelino e Ballan I\2024.07.22 - CD Julho de 2024\"/>
    </mc:Choice>
  </mc:AlternateContent>
  <xr:revisionPtr revIDLastSave="0" documentId="13_ncr:1_{B8D679BA-AB12-4094-9066-40258957FF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  <sheet name="Cronograma" sheetId="3" r:id="rId2"/>
  </sheets>
  <externalReferences>
    <externalReference r:id="rId3"/>
  </externalReferences>
  <definedNames>
    <definedName name="A_1">#REF!</definedName>
    <definedName name="_xlnm.Print_Area" localSheetId="1">Cronograma!$A$1:$I$31</definedName>
    <definedName name="_xlnm.Print_Area" localSheetId="0">Orçamento!$A$1:$L$129</definedName>
    <definedName name="DESONERACAO" hidden="1">IF(OR(Import.Desoneracao="DESONERADO",Import.Desoneracao="SIM"),"SIM","NÃO")</definedName>
    <definedName name="Import.Desoneracao" hidden="1">OFFSET([1]DADOS!$G$18,0,-1)</definedName>
    <definedName name="_xlnm.Print_Titles" localSheetId="1">Cronograma!$A:$C,Cronograma!$9:$12</definedName>
    <definedName name="_xlnm.Print_Titles" localSheetId="0">Orçamento!$8:$13</definedName>
    <definedName name="V_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3" l="1"/>
  <c r="F25" i="3"/>
  <c r="D25" i="3"/>
  <c r="A14" i="3"/>
  <c r="A11" i="3" l="1"/>
  <c r="B15" i="3"/>
  <c r="B16" i="3"/>
  <c r="B17" i="3"/>
  <c r="B19" i="3"/>
  <c r="B20" i="3"/>
  <c r="B21" i="3"/>
  <c r="B22" i="3"/>
  <c r="B23" i="3"/>
  <c r="A10" i="3"/>
  <c r="A9" i="3"/>
  <c r="B14" i="3"/>
  <c r="B18" i="3" l="1"/>
  <c r="K112" i="2" l="1"/>
  <c r="L112" i="2" s="1"/>
  <c r="K111" i="2"/>
  <c r="L111" i="2" s="1"/>
  <c r="K115" i="2"/>
  <c r="L115" i="2" s="1"/>
  <c r="K114" i="2"/>
  <c r="L114" i="2" s="1"/>
  <c r="K113" i="2"/>
  <c r="L113" i="2" s="1"/>
  <c r="K117" i="2"/>
  <c r="L117" i="2" s="1"/>
  <c r="K116" i="2"/>
  <c r="L116" i="2" s="1"/>
  <c r="K118" i="2"/>
  <c r="L118" i="2" s="1"/>
  <c r="K95" i="2"/>
  <c r="L95" i="2" s="1"/>
  <c r="K94" i="2"/>
  <c r="L94" i="2" s="1"/>
  <c r="K93" i="2"/>
  <c r="L93" i="2" s="1"/>
  <c r="K84" i="2"/>
  <c r="L84" i="2" s="1"/>
  <c r="K83" i="2"/>
  <c r="L83" i="2" s="1"/>
  <c r="K73" i="2"/>
  <c r="L73" i="2" s="1"/>
  <c r="K82" i="2"/>
  <c r="L82" i="2" s="1"/>
  <c r="K71" i="2"/>
  <c r="L71" i="2" s="1"/>
  <c r="K72" i="2"/>
  <c r="L72" i="2" s="1"/>
  <c r="K47" i="2"/>
  <c r="L47" i="2" s="1"/>
  <c r="K28" i="2"/>
  <c r="L28" i="2" s="1"/>
  <c r="K121" i="2"/>
  <c r="L121" i="2" s="1"/>
  <c r="L120" i="2" s="1"/>
  <c r="K74" i="2"/>
  <c r="L74" i="2" s="1"/>
  <c r="K119" i="2"/>
  <c r="L119" i="2" s="1"/>
  <c r="K85" i="2"/>
  <c r="L85" i="2" s="1"/>
  <c r="K63" i="2"/>
  <c r="L63" i="2" s="1"/>
  <c r="K96" i="2"/>
  <c r="L96" i="2" s="1"/>
  <c r="K69" i="2"/>
  <c r="L69" i="2" s="1"/>
  <c r="K48" i="2"/>
  <c r="L48" i="2" s="1"/>
  <c r="K89" i="2"/>
  <c r="L89" i="2" s="1"/>
  <c r="K101" i="2"/>
  <c r="L101" i="2" s="1"/>
  <c r="K92" i="2"/>
  <c r="L92" i="2" s="1"/>
  <c r="K108" i="2"/>
  <c r="L108" i="2" s="1"/>
  <c r="K87" i="2"/>
  <c r="L87" i="2" s="1"/>
  <c r="K78" i="2"/>
  <c r="L78" i="2" s="1"/>
  <c r="K90" i="2"/>
  <c r="L90" i="2" s="1"/>
  <c r="K76" i="2"/>
  <c r="L76" i="2" s="1"/>
  <c r="K100" i="2"/>
  <c r="L100" i="2" s="1"/>
  <c r="K79" i="2"/>
  <c r="L79" i="2" s="1"/>
  <c r="K103" i="2"/>
  <c r="L103" i="2" s="1"/>
  <c r="K77" i="2"/>
  <c r="L77" i="2" s="1"/>
  <c r="K106" i="2"/>
  <c r="L106" i="2" s="1"/>
  <c r="K102" i="2"/>
  <c r="L102" i="2" s="1"/>
  <c r="K109" i="2"/>
  <c r="L109" i="2" s="1"/>
  <c r="K80" i="2"/>
  <c r="L80" i="2" s="1"/>
  <c r="K104" i="2"/>
  <c r="L104" i="2" s="1"/>
  <c r="K91" i="2"/>
  <c r="L91" i="2" s="1"/>
  <c r="K107" i="2"/>
  <c r="L107" i="2" s="1"/>
  <c r="K88" i="2"/>
  <c r="L88" i="2" s="1"/>
  <c r="K68" i="2"/>
  <c r="L68" i="2" s="1"/>
  <c r="K110" i="2"/>
  <c r="L110" i="2" s="1"/>
  <c r="K99" i="2"/>
  <c r="L99" i="2" s="1"/>
  <c r="K81" i="2"/>
  <c r="L81" i="2" s="1"/>
  <c r="K98" i="2"/>
  <c r="L98" i="2" s="1"/>
  <c r="K105" i="2"/>
  <c r="L105" i="2" s="1"/>
  <c r="K65" i="2"/>
  <c r="L65" i="2" s="1"/>
  <c r="K70" i="2"/>
  <c r="L70" i="2" s="1"/>
  <c r="K66" i="2"/>
  <c r="L66" i="2" s="1"/>
  <c r="K25" i="2"/>
  <c r="L25" i="2" s="1"/>
  <c r="K57" i="2"/>
  <c r="L57" i="2" s="1"/>
  <c r="K67" i="2"/>
  <c r="L67" i="2" s="1"/>
  <c r="K55" i="2"/>
  <c r="L55" i="2" s="1"/>
  <c r="K58" i="2"/>
  <c r="L58" i="2" s="1"/>
  <c r="K61" i="2"/>
  <c r="L61" i="2" s="1"/>
  <c r="K62" i="2"/>
  <c r="L62" i="2" s="1"/>
  <c r="K56" i="2"/>
  <c r="L56" i="2" s="1"/>
  <c r="K60" i="2"/>
  <c r="L60" i="2" s="1"/>
  <c r="K54" i="2"/>
  <c r="L54" i="2" s="1"/>
  <c r="K59" i="2"/>
  <c r="L59" i="2" s="1"/>
  <c r="K15" i="2"/>
  <c r="L15" i="2" s="1"/>
  <c r="L14" i="2" s="1"/>
  <c r="K51" i="2"/>
  <c r="L51" i="2" s="1"/>
  <c r="K37" i="2"/>
  <c r="L37" i="2" s="1"/>
  <c r="K53" i="2"/>
  <c r="L53" i="2" s="1"/>
  <c r="K50" i="2"/>
  <c r="L50" i="2" s="1"/>
  <c r="K52" i="2"/>
  <c r="L52" i="2" s="1"/>
  <c r="K46" i="2"/>
  <c r="L46" i="2" s="1"/>
  <c r="K45" i="2"/>
  <c r="L45" i="2" s="1"/>
  <c r="K17" i="2"/>
  <c r="L17" i="2" s="1"/>
  <c r="L16" i="2" s="1"/>
  <c r="C15" i="3" s="1"/>
  <c r="K43" i="2"/>
  <c r="L43" i="2" s="1"/>
  <c r="K41" i="2"/>
  <c r="L41" i="2" s="1"/>
  <c r="K19" i="2"/>
  <c r="L19" i="2" s="1"/>
  <c r="K27" i="2"/>
  <c r="L27" i="2" s="1"/>
  <c r="K30" i="2"/>
  <c r="L30" i="2" s="1"/>
  <c r="K22" i="2"/>
  <c r="L22" i="2" s="1"/>
  <c r="K31" i="2"/>
  <c r="L31" i="2" s="1"/>
  <c r="K36" i="2"/>
  <c r="L36" i="2" s="1"/>
  <c r="K34" i="2"/>
  <c r="L34" i="2" s="1"/>
  <c r="K42" i="2"/>
  <c r="L42" i="2" s="1"/>
  <c r="K38" i="2"/>
  <c r="L38" i="2" s="1"/>
  <c r="K24" i="2"/>
  <c r="L24" i="2" s="1"/>
  <c r="K40" i="2"/>
  <c r="L40" i="2" s="1"/>
  <c r="K29" i="2"/>
  <c r="L29" i="2" s="1"/>
  <c r="K26" i="2"/>
  <c r="L26" i="2" s="1"/>
  <c r="K32" i="2"/>
  <c r="L32" i="2" s="1"/>
  <c r="K39" i="2"/>
  <c r="L39" i="2" s="1"/>
  <c r="K33" i="2"/>
  <c r="L33" i="2" s="1"/>
  <c r="K20" i="2"/>
  <c r="L20" i="2" s="1"/>
  <c r="K21" i="2"/>
  <c r="L21" i="2" s="1"/>
  <c r="K44" i="2"/>
  <c r="L44" i="2" s="1"/>
  <c r="K35" i="2"/>
  <c r="L35" i="2" s="1"/>
  <c r="C14" i="3" l="1"/>
  <c r="L97" i="2"/>
  <c r="C22" i="3" s="1"/>
  <c r="L86" i="2"/>
  <c r="C21" i="3" s="1"/>
  <c r="L75" i="2"/>
  <c r="C20" i="3" s="1"/>
  <c r="E20" i="3" s="1"/>
  <c r="L64" i="2"/>
  <c r="C19" i="3" s="1"/>
  <c r="L49" i="2"/>
  <c r="C18" i="3" s="1"/>
  <c r="L23" i="2"/>
  <c r="C17" i="3" s="1"/>
  <c r="L18" i="2"/>
  <c r="C16" i="3" s="1"/>
  <c r="G15" i="3"/>
  <c r="I15" i="3"/>
  <c r="E15" i="3"/>
  <c r="I14" i="3" l="1"/>
  <c r="E14" i="3"/>
  <c r="G14" i="3"/>
  <c r="L122" i="2"/>
  <c r="C23" i="3"/>
  <c r="I20" i="3"/>
  <c r="E21" i="3"/>
  <c r="I21" i="3"/>
  <c r="G20" i="3"/>
  <c r="G22" i="3"/>
  <c r="E22" i="3"/>
  <c r="G21" i="3"/>
  <c r="I22" i="3"/>
  <c r="E19" i="3"/>
  <c r="I19" i="3"/>
  <c r="G19" i="3"/>
  <c r="I18" i="3"/>
  <c r="G18" i="3"/>
  <c r="E18" i="3"/>
  <c r="E17" i="3"/>
  <c r="G17" i="3"/>
  <c r="I17" i="3"/>
  <c r="E16" i="3"/>
  <c r="I16" i="3"/>
  <c r="G16" i="3"/>
  <c r="I23" i="3" l="1"/>
  <c r="I24" i="3" s="1"/>
  <c r="H24" i="3" s="1"/>
  <c r="E23" i="3"/>
  <c r="E24" i="3" s="1"/>
  <c r="D24" i="3" s="1"/>
  <c r="G23" i="3"/>
  <c r="G24" i="3" s="1"/>
  <c r="F24" i="3" s="1"/>
  <c r="E25" i="3" l="1"/>
  <c r="G25" i="3" s="1"/>
  <c r="I25" i="3" s="1"/>
</calcChain>
</file>

<file path=xl/sharedStrings.xml><?xml version="1.0" encoding="utf-8"?>
<sst xmlns="http://schemas.openxmlformats.org/spreadsheetml/2006/main" count="690" uniqueCount="270">
  <si>
    <t>UN</t>
  </si>
  <si>
    <t>01.17.041</t>
  </si>
  <si>
    <t>Projeto executivo de arquitetura em formato A0</t>
  </si>
  <si>
    <t>01.17.051</t>
  </si>
  <si>
    <t>M2</t>
  </si>
  <si>
    <t>M</t>
  </si>
  <si>
    <t>M3</t>
  </si>
  <si>
    <t>02.08.050</t>
  </si>
  <si>
    <t>Placa em lona com impressão digital e estrutura em madeira</t>
  </si>
  <si>
    <t>03.01.020</t>
  </si>
  <si>
    <t>Demolição manual de concreto simples</t>
  </si>
  <si>
    <t>03.01.040</t>
  </si>
  <si>
    <t>Demolição manual de concreto armado</t>
  </si>
  <si>
    <t>03.01.250</t>
  </si>
  <si>
    <t>Demolição mecanizada de pavimento ou piso em concreto, inclusive fragmentação e acomodação do material</t>
  </si>
  <si>
    <t>03.07.070</t>
  </si>
  <si>
    <t>Fresagem de pavimento asfáltico com espessura até 5 cm, inclusive acomodação do material</t>
  </si>
  <si>
    <t>05.08.080</t>
  </si>
  <si>
    <t>Transporte de entulho, para distâncias superiores ao 5° km até o 10° km</t>
  </si>
  <si>
    <t>05.08.120</t>
  </si>
  <si>
    <t>Transporte de entulho, para distâncias superiores ao 15° km até o 20° km</t>
  </si>
  <si>
    <t>05.08.220</t>
  </si>
  <si>
    <t>Carregamento mecanizado de entulho fragmentado, com caminhão à disposição dentro da obra, até o raio de 1 km</t>
  </si>
  <si>
    <t>05.10.024</t>
  </si>
  <si>
    <t>Transporte de solo de 1ª e 2ª categoria por caminhão para distâncias superiores ao 10° km até o 15° km</t>
  </si>
  <si>
    <t>06.11.060</t>
  </si>
  <si>
    <t>Reaterro manual com adição de 2% de cimento</t>
  </si>
  <si>
    <t>11.01.630</t>
  </si>
  <si>
    <t>Concreto usinado, fck = 25 MPa - para perfil extrudado</t>
  </si>
  <si>
    <t>54.01.210</t>
  </si>
  <si>
    <t>Base de brita graduada</t>
  </si>
  <si>
    <t>54.01.400</t>
  </si>
  <si>
    <t>Abertura de caixa até 25 cm, inclui escavação, compactação, transporte e preparo do sub-leito</t>
  </si>
  <si>
    <t>54.03.210</t>
  </si>
  <si>
    <t>Camada de rolamento em concreto betuminoso usinado quente - CBUQ</t>
  </si>
  <si>
    <t>54.03.230</t>
  </si>
  <si>
    <t>Imprimação betuminosa ligante</t>
  </si>
  <si>
    <t>54.03.240</t>
  </si>
  <si>
    <t>Imprimação betuminosa impermeabilizante</t>
  </si>
  <si>
    <t>54.06.151</t>
  </si>
  <si>
    <t>Execução de perfil extrusado no local, sem concreto</t>
  </si>
  <si>
    <t>70.03.001</t>
  </si>
  <si>
    <t>Placa para sinalização viária em chapa de aço, totalmente refletiva com película IA/IA - área até 2,0 m²</t>
  </si>
  <si>
    <t>Fonte</t>
  </si>
  <si>
    <t>CDHU</t>
  </si>
  <si>
    <t>1.</t>
  </si>
  <si>
    <t>%</t>
  </si>
  <si>
    <t>101837</t>
  </si>
  <si>
    <t>RECOMPOSIÇÃO DE BASE E OU SUB-BASE PARA FECHAMENTO DE VALAS DE SOLO MELHORADO COM CIMENTO (TEOR DE 2%) - INCLUSO RETIRADA E COLOCAÇÃO DO MATERIAL. AF_12/2020</t>
  </si>
  <si>
    <t>102509</t>
  </si>
  <si>
    <t>PINTURA DE FAIXA DE PEDESTRE OU ZEBRADA TINTA RETRORREFLETIVA A BASE DE RESINA ACRÍLICA COM MICROESFERAS DE VIDRO, E = 30 CM, APLICAÇÃO MANUAL. AF_05/2021</t>
  </si>
  <si>
    <t>102512</t>
  </si>
  <si>
    <t>PINTURA DE EIXO VIÁRIO SOBRE ASFALTO COM TINTA RETRORREFLETIVA A BASE DE RESINA ACRÍLICA COM MICROESFERAS DE VIDRO, APLICAÇÃO MECÂNICA COM DEMARCADORA AUTOPROPELIDA. AF_05/2021</t>
  </si>
  <si>
    <t>102513</t>
  </si>
  <si>
    <t>PINTURA DE SÍMBOLOS E TEXTOS COM TINTA ACRÍLICA, DEMARCAÇÃO COM FITA ADESIVA E APLICAÇÃO COM ROLO. AF_05/2021</t>
  </si>
  <si>
    <t>98528</t>
  </si>
  <si>
    <t>98532</t>
  </si>
  <si>
    <t>Item</t>
  </si>
  <si>
    <t>Descrição</t>
  </si>
  <si>
    <t>Valor em R$</t>
  </si>
  <si>
    <t>1º Mês</t>
  </si>
  <si>
    <t>2º Mês</t>
  </si>
  <si>
    <t>3º Mês</t>
  </si>
  <si>
    <t>Obra:</t>
  </si>
  <si>
    <t>Local:</t>
  </si>
  <si>
    <t>Código</t>
  </si>
  <si>
    <t>CP01</t>
  </si>
  <si>
    <t>70.20.010</t>
  </si>
  <si>
    <t>Ondulação transversal em massa asfáltica - lombada tipo "A" - conservação de vias urbanas sem execução de recapeamento</t>
  </si>
  <si>
    <t>Qtd arredondada</t>
  </si>
  <si>
    <t>BDI 1:</t>
  </si>
  <si>
    <t>BDI 2:</t>
  </si>
  <si>
    <t>&lt;-- BDI para itens obtidos via cotações</t>
  </si>
  <si>
    <t>---------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</si>
  <si>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</si>
  <si>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</si>
  <si>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</si>
  <si>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</si>
  <si>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</si>
  <si>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</si>
  <si>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</si>
  <si>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</si>
  <si>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</si>
  <si>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R$</t>
  </si>
  <si>
    <t>Total do Mês</t>
  </si>
  <si>
    <t>Total Acumualdo</t>
  </si>
  <si>
    <t>SINAPI/SP</t>
  </si>
  <si>
    <t>6,11</t>
  </si>
  <si>
    <t>34,53</t>
  </si>
  <si>
    <t>30,65</t>
  </si>
  <si>
    <t>57,35</t>
  </si>
  <si>
    <t>REMOÇÃO DE RAÍZES REMANESCENTES DE TRONCO DE ÁRVORE COM DIÂMETRO MAIOR OU IGUAL A 0,60 M. AF_03/2024</t>
  </si>
  <si>
    <t>PODA EM ALTURA DE ÁRVORE COM DIÂMETRO DE TRONCO MENOR QUE 0,20 M. AF_03/2024</t>
  </si>
  <si>
    <t>56,96</t>
  </si>
  <si>
    <t>Memória de Cálculo</t>
  </si>
  <si>
    <t>Qtd</t>
  </si>
  <si>
    <t>Un.</t>
  </si>
  <si>
    <t>Preço Unitário
Boletim</t>
  </si>
  <si>
    <t>319,52</t>
  </si>
  <si>
    <t>SINAPI/SP, Maio/2024, Não Desonerada</t>
  </si>
  <si>
    <t>CDHU 194, Maio/2024, Não Desonerada</t>
  </si>
  <si>
    <t>Administração Local</t>
  </si>
  <si>
    <t>MÊS</t>
  </si>
  <si>
    <t>COMPOSIÇÃO</t>
  </si>
  <si>
    <t>Placa de Obra</t>
  </si>
  <si>
    <t>Adminstração Local</t>
  </si>
  <si>
    <t>Para três meses de obra, considera-se uma visita por semana com 2,50 horas cada, com 4 semanas por mês.</t>
  </si>
  <si>
    <t>Poda de Árvores</t>
  </si>
  <si>
    <t>Remoção dos galhos que avançam sobre as vias - poda superficial apenas</t>
  </si>
  <si>
    <t>Considerado o uso de 6 caçambas de 5 m³</t>
  </si>
  <si>
    <t>Idem volume carregado</t>
  </si>
  <si>
    <t>1.1</t>
  </si>
  <si>
    <t>2.1</t>
  </si>
  <si>
    <t>3.1</t>
  </si>
  <si>
    <t>3.2</t>
  </si>
  <si>
    <t>3.3</t>
  </si>
  <si>
    <t>3.4</t>
  </si>
  <si>
    <t>Alameda Lourenço Avelino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</si>
  <si>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</si>
  <si>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</si>
  <si>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</si>
  <si>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</si>
  <si>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</si>
  <si>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</si>
  <si>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</si>
  <si>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</si>
  <si>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</si>
  <si>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</si>
  <si>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</si>
  <si>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</si>
  <si>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</si>
  <si>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</si>
  <si>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CP02</t>
  </si>
  <si>
    <t>Aplicação de CAL em lombada recém executada</t>
  </si>
  <si>
    <t>4.15</t>
  </si>
  <si>
    <t>4.16</t>
  </si>
  <si>
    <t>4.17</t>
  </si>
  <si>
    <t>4.18</t>
  </si>
  <si>
    <t>4.19</t>
  </si>
  <si>
    <t>4.20</t>
  </si>
  <si>
    <t>4.21</t>
  </si>
  <si>
    <r>
      <t xml:space="preserve">Previsto para recomposições </t>
    </r>
    <r>
      <rPr>
        <b/>
        <sz val="10"/>
        <rFont val="Arial"/>
        <family val="2"/>
      </rPr>
      <t>superficiais</t>
    </r>
    <r>
      <rPr>
        <sz val="10"/>
        <rFont val="Arial"/>
        <family val="2"/>
      </rPr>
      <t xml:space="preserve"> na base fresada, considerada a totalidade da área fresada x espessura de 1,50 cm</t>
    </r>
  </si>
  <si>
    <t>4.22</t>
  </si>
  <si>
    <t>5.1</t>
  </si>
  <si>
    <t>5.2</t>
  </si>
  <si>
    <t>5.3</t>
  </si>
  <si>
    <t>5.4</t>
  </si>
  <si>
    <t>Rua Joaquina Maria Madalena</t>
  </si>
  <si>
    <t>4.23</t>
  </si>
  <si>
    <r>
      <t xml:space="preserve">Previsto para a retirada manual de </t>
    </r>
    <r>
      <rPr>
        <i/>
        <sz val="10"/>
        <rFont val="Arial"/>
        <family val="2"/>
      </rPr>
      <t>borrachudos</t>
    </r>
    <r>
      <rPr>
        <sz val="10"/>
        <rFont val="Arial"/>
        <family val="2"/>
      </rPr>
      <t xml:space="preserve"> no trecho </t>
    </r>
    <r>
      <rPr>
        <b/>
        <sz val="10"/>
        <rFont val="Arial"/>
        <family val="2"/>
      </rPr>
      <t>entre</t>
    </r>
    <r>
      <rPr>
        <sz val="10"/>
        <rFont val="Arial"/>
        <family val="2"/>
      </rPr>
      <t xml:space="preserve"> as Ruas Roberto Dornelas e Belizário Zanato. Considerada uma largura de 0,50 m x Extensão do Trecho de 59,67 m x Espessura de 0,15 m</t>
    </r>
  </si>
  <si>
    <t>Trecho a ser demolido, conforme projeto.</t>
  </si>
  <si>
    <t>Considerado o carregamento de todo o asfalto demolido, numa espessura de 0,03 m x Empolamento de 100%</t>
  </si>
  <si>
    <t>Transporte do asfalto demolido até a Secretaria de Mobilidade Urbana</t>
  </si>
  <si>
    <t>Todo o trecho no qual o asfalto fora demolido deverá ter a caixa aberta</t>
  </si>
  <si>
    <t>Na caixa aberta, previsto 10,00 cm de BGS</t>
  </si>
  <si>
    <t>5.5</t>
  </si>
  <si>
    <t>5.6</t>
  </si>
  <si>
    <t>Distância complementar de transporte do solo da abertura da caixa. Sabendo que a CDHU contempla até 4 km naquele item, consideram-se 15 km adicionais aqui. Fez-se a área da caixa aberta x Espessura de 0,10 m x Empolamento de 30%</t>
  </si>
  <si>
    <r>
      <t xml:space="preserve">Trecho a ser fresado </t>
    </r>
    <r>
      <rPr>
        <b/>
        <sz val="10"/>
        <rFont val="Arial"/>
        <family val="2"/>
      </rPr>
      <t>obrigatoriamente</t>
    </r>
    <r>
      <rPr>
        <sz val="10"/>
        <rFont val="Arial"/>
        <family val="2"/>
      </rPr>
      <t>, conforme projeto.</t>
    </r>
  </si>
  <si>
    <t>5.7</t>
  </si>
  <si>
    <t>Carregamento do material fresado, considerada a área fresada x Espessura de 0,03 m x Empolamento de 100%</t>
  </si>
  <si>
    <t>Transporte do asfalto fresado até a Secretaria de Mobilidade Urbana</t>
  </si>
  <si>
    <t>5.8</t>
  </si>
  <si>
    <t>5.9</t>
  </si>
  <si>
    <t>Apenas na área cujo asfalto foi demolido</t>
  </si>
  <si>
    <t>Em toda a superfície, demolida e fresada</t>
  </si>
  <si>
    <t>Camada de 3,50 cm (finalizada, com compactação) em toda a área fresada e demolida</t>
  </si>
  <si>
    <t>5.10</t>
  </si>
  <si>
    <t>5.11</t>
  </si>
  <si>
    <t>5.12</t>
  </si>
  <si>
    <t>Rua Maria Aparecida Burjatto Zanatto</t>
  </si>
  <si>
    <t>5.13</t>
  </si>
  <si>
    <t>Prevê-se o uso de solo cimento para fazer reparos superficiais na base fresada, considerada uma espessura de 1,50 cm sobre toda a área fresada</t>
  </si>
  <si>
    <t>Trecho a ser fresado obrigatoriamente, conforme projeto.</t>
  </si>
  <si>
    <t>6.1</t>
  </si>
  <si>
    <t>6.2</t>
  </si>
  <si>
    <t>6.3</t>
  </si>
  <si>
    <t>6.4</t>
  </si>
  <si>
    <t>6.5</t>
  </si>
  <si>
    <t>6.6</t>
  </si>
  <si>
    <t>6.7</t>
  </si>
  <si>
    <t>7.1</t>
  </si>
  <si>
    <t>8.1</t>
  </si>
  <si>
    <t>8.4</t>
  </si>
  <si>
    <t>7.2</t>
  </si>
  <si>
    <t>7.3</t>
  </si>
  <si>
    <t>7.4</t>
  </si>
  <si>
    <t>7.5</t>
  </si>
  <si>
    <t>7.6</t>
  </si>
  <si>
    <t>Rua Waldomiro Mesquita</t>
  </si>
  <si>
    <t>Rua José de Almeida Pacheco</t>
  </si>
  <si>
    <t>8.2</t>
  </si>
  <si>
    <t>8.3</t>
  </si>
  <si>
    <t>8.5</t>
  </si>
  <si>
    <t>8.6</t>
  </si>
  <si>
    <t>Rua Antonio Furlanetti</t>
  </si>
  <si>
    <t>8.7</t>
  </si>
  <si>
    <t>8.8</t>
  </si>
  <si>
    <t>8.9</t>
  </si>
  <si>
    <t>8.10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</si>
  <si>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</si>
  <si>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</si>
  <si>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</si>
  <si>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</si>
  <si>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</si>
  <si>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</si>
  <si>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</si>
  <si>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</si>
  <si>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</si>
  <si>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</si>
  <si>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</si>
  <si>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</si>
  <si>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</si>
  <si>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CP03</t>
  </si>
  <si>
    <t>CONJUNTO</t>
  </si>
  <si>
    <t>ENSAIOS DE LABORATÓRIO - DOSAGEM MARSHALL, GRANULOMETRIA, TEOR DE ASFALTO,  ESTABILIDADE, FLUÊNCIA, VISCOSIDADE E ESPESSURA DA CAPA ASFÁLTICA FINALIZADA  (COMPACTADA) - EMITIR ART/RRT DO LAUDO</t>
  </si>
  <si>
    <t>4.24</t>
  </si>
  <si>
    <t>Um conjunto de ensaios para esta via, a camada de rolamento não será paga sem a apresentação do ensaio.</t>
  </si>
  <si>
    <t>5.14</t>
  </si>
  <si>
    <t>7.7</t>
  </si>
  <si>
    <t>9.14</t>
  </si>
  <si>
    <t>Demolição e Reconstrução de toda a guia e sarjeta indicada em projeto. Extensão 278,61 m x Área de Seção 0,0686 m²</t>
  </si>
  <si>
    <t>Considerado o carregamento de todo o asfalto demolido, numa espessura de 0,03 m x Empolamento de 100%. Para as guias/sarjetas, considerou-se o volume demolido para um empolamento de 100%.</t>
  </si>
  <si>
    <t>4.25</t>
  </si>
  <si>
    <t>Serviço para levar o asfalto demolido até a Secretaria de Mobilidade Urbana.</t>
  </si>
  <si>
    <t>Serviço para levar as guias/sarjetas demolidas até a destinação correta</t>
  </si>
  <si>
    <t>Extensão de 278,61 m x Área de Seção de 0,0686 m². Idem volume demolido</t>
  </si>
  <si>
    <t>Idem volume de extrusora.</t>
  </si>
  <si>
    <t>Total Geral, com BDI Não Desonerado:</t>
  </si>
  <si>
    <r>
      <t xml:space="preserve">Deverá seguir </t>
    </r>
    <r>
      <rPr>
        <b/>
        <sz val="10"/>
        <rFont val="Arial"/>
        <family val="2"/>
      </rPr>
      <t xml:space="preserve">obrigatoriamente </t>
    </r>
    <r>
      <rPr>
        <sz val="10"/>
        <rFont val="Arial"/>
        <family val="2"/>
      </rPr>
      <t xml:space="preserve">a </t>
    </r>
    <r>
      <rPr>
        <b/>
        <sz val="10"/>
        <rFont val="Arial"/>
        <family val="2"/>
      </rPr>
      <t>Resolução n.° 600 de 24 de maio de 2016</t>
    </r>
    <r>
      <rPr>
        <sz val="10"/>
        <rFont val="Arial"/>
        <family val="2"/>
      </rPr>
      <t xml:space="preserve"> do CONTRAN</t>
    </r>
  </si>
  <si>
    <t>Executar após a apresentação do projeto de ondulação transversal de acordo com a Resolução n.° 600/2016 do CONTRAN</t>
  </si>
  <si>
    <t>9.15</t>
  </si>
  <si>
    <t>9.16</t>
  </si>
  <si>
    <t>9.17</t>
  </si>
  <si>
    <t>As Built</t>
  </si>
  <si>
    <t>10.1</t>
  </si>
  <si>
    <t>6.8</t>
  </si>
  <si>
    <t>6.9</t>
  </si>
  <si>
    <t>6.10</t>
  </si>
  <si>
    <t>7.8</t>
  </si>
  <si>
    <t>7.9</t>
  </si>
  <si>
    <t>7.10</t>
  </si>
  <si>
    <t>M2 X DIA</t>
  </si>
  <si>
    <r>
      <t xml:space="preserve">Aplicar imediatamente após a execução da lombada, </t>
    </r>
    <r>
      <rPr>
        <b/>
        <sz val="10"/>
        <rFont val="Arial"/>
        <family val="2"/>
      </rPr>
      <t>reaplicar diariamente</t>
    </r>
    <r>
      <rPr>
        <sz val="10"/>
        <rFont val="Arial"/>
        <family val="2"/>
      </rPr>
      <t xml:space="preserve"> antes da execução da pintura.</t>
    </r>
  </si>
  <si>
    <t>Pintura sobre a lombada, conforme Resolução n.° 600/2016 do CONTRAN.</t>
  </si>
  <si>
    <r>
      <t xml:space="preserve">Eixo </t>
    </r>
    <r>
      <rPr>
        <b/>
        <sz val="10"/>
        <rFont val="Arial"/>
        <family val="2"/>
      </rPr>
      <t>DUPLO</t>
    </r>
    <r>
      <rPr>
        <sz val="10"/>
        <rFont val="Arial"/>
        <family val="2"/>
      </rPr>
      <t>, conforme padrão existente.</t>
    </r>
  </si>
  <si>
    <t>Projeto de lombada - conforme Resolução n.° 600/2016 do CONTRAN</t>
  </si>
  <si>
    <t>9.18</t>
  </si>
  <si>
    <t>9.19</t>
  </si>
  <si>
    <t>9.20</t>
  </si>
  <si>
    <t>9.21</t>
  </si>
  <si>
    <t>9.22</t>
  </si>
  <si>
    <r>
      <t xml:space="preserve">Placa de Lombadas, duas faces, instalar </t>
    </r>
    <r>
      <rPr>
        <b/>
        <u/>
        <sz val="10"/>
        <rFont val="Arial"/>
        <family val="2"/>
      </rPr>
      <t>antes</t>
    </r>
    <r>
      <rPr>
        <sz val="10"/>
        <rFont val="Arial"/>
        <family val="2"/>
      </rPr>
      <t xml:space="preserve"> de executar a lombada. 70 cm x 50 cm x 2 faces</t>
    </r>
  </si>
  <si>
    <t>Poste de Placa Sinalização Trânsito Tubo De Aço Galvanizado 2" 3 Metros com Parafusos</t>
  </si>
  <si>
    <t>CP04</t>
  </si>
  <si>
    <t>Um poste para a instalação da placa de aviso de lombada.</t>
  </si>
  <si>
    <t>Uma unidade para todas as vias</t>
  </si>
  <si>
    <t>Placa de Obra 4,00 m x 2,00 m</t>
  </si>
  <si>
    <t>Remoção das raízes que avançam sobre o asfalto</t>
  </si>
  <si>
    <t>Considerados dois Trechos:
A) Faixa de 1,50 m de Largura x Altura de 0,10 m x Extensão de 155,17 m;
B) Área de 230,00 m² x Altura de 0,10 m.</t>
  </si>
  <si>
    <t>Pintura da indicação de PARE</t>
  </si>
  <si>
    <t>Pintura da Faixa de Pedestres = 25,18 m² + Faixa à Frente do Texto de Pare = 9,50 m²</t>
  </si>
  <si>
    <t>Pintura da Faixa de Pedestres = 25,18 m² + Faixa à Frente do Texto de Pare = 9,50 m² x 2 Conjuntos</t>
  </si>
  <si>
    <t>Recapeamento e Recuperação do Asfalto do Jd. João Ballan I e Alameda Lourenço Avelino</t>
  </si>
  <si>
    <t>Alameda Lourenço Avelino e Jardim João Ballan I</t>
  </si>
  <si>
    <t>&lt;-- BDI para itens dos boletins de custo (CDHU e SINAPI/SP)</t>
  </si>
  <si>
    <t>Preço 
Unitário 
sem BDI e sem Desconto</t>
  </si>
  <si>
    <t>Preço 
Unitário 
com BDI e Desconto</t>
  </si>
  <si>
    <t>Preço 
Total 
com BDI e Desconto</t>
  </si>
  <si>
    <t>Jahu/SP, 25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</si>
</sst>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b/>
      <sz val="10"/>
      <color theme="0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indexed="8"/>
      <name val="Segoe UI"/>
      <family val="2"/>
    </font>
    <font>
      <b/>
      <sz val="8"/>
      <color indexed="8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43" fontId="2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</cellStyleXfs>
  <cellXfs count="69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44" fontId="0" fillId="0" borderId="0" xfId="0" applyNumberFormat="1"/>
    <xf numFmtId="44" fontId="14" fillId="0" borderId="1" xfId="1" applyFont="1" applyFill="1" applyBorder="1" applyAlignment="1" applyProtection="1">
      <alignment horizontal="center"/>
    </xf>
    <xf numFmtId="44" fontId="14" fillId="0" borderId="1" xfId="1" applyFont="1" applyFill="1" applyBorder="1" applyAlignment="1">
      <alignment horizontal="center" vertical="center" wrapText="1"/>
    </xf>
    <xf numFmtId="164" fontId="13" fillId="3" borderId="1" xfId="4" applyFont="1" applyFill="1" applyBorder="1" applyAlignment="1">
      <alignment horizontal="center"/>
    </xf>
    <xf numFmtId="164" fontId="16" fillId="0" borderId="1" xfId="4" applyFont="1" applyBorder="1" applyAlignment="1">
      <alignment horizontal="center" vertical="center"/>
    </xf>
    <xf numFmtId="164" fontId="16" fillId="0" borderId="1" xfId="4" applyFont="1" applyBorder="1" applyAlignment="1">
      <alignment horizontal="left" vertical="center" wrapText="1"/>
    </xf>
    <xf numFmtId="44" fontId="13" fillId="3" borderId="1" xfId="1" applyFont="1" applyFill="1" applyBorder="1" applyAlignment="1">
      <alignment horizontal="center"/>
    </xf>
    <xf numFmtId="10" fontId="13" fillId="3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2" fontId="18" fillId="0" borderId="1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44" fontId="19" fillId="3" borderId="1" xfId="1" applyFont="1" applyFill="1" applyBorder="1" applyAlignment="1">
      <alignment horizontal="center" vertical="center" wrapText="1"/>
    </xf>
    <xf numFmtId="44" fontId="18" fillId="0" borderId="1" xfId="1" applyFont="1" applyFill="1" applyBorder="1" applyAlignment="1">
      <alignment horizontal="center" vertical="center"/>
    </xf>
    <xf numFmtId="44" fontId="18" fillId="0" borderId="1" xfId="1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44" fontId="12" fillId="3" borderId="1" xfId="1" applyFont="1" applyFill="1" applyBorder="1" applyAlignment="1">
      <alignment horizontal="center" vertical="center" wrapText="1"/>
    </xf>
    <xf numFmtId="10" fontId="11" fillId="0" borderId="0" xfId="2" applyNumberFormat="1" applyFont="1" applyAlignment="1">
      <alignment horizontal="left" vertical="center"/>
    </xf>
    <xf numFmtId="10" fontId="9" fillId="0" borderId="0" xfId="2" quotePrefix="1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0" fontId="1" fillId="0" borderId="0" xfId="2" applyNumberFormat="1" applyFont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vertical="center" wrapText="1"/>
    </xf>
    <xf numFmtId="2" fontId="18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14" fontId="7" fillId="0" borderId="0" xfId="0" applyNumberFormat="1" applyFont="1"/>
    <xf numFmtId="14" fontId="1" fillId="0" borderId="0" xfId="0" applyNumberFormat="1" applyFont="1"/>
    <xf numFmtId="0" fontId="19" fillId="3" borderId="1" xfId="0" applyFont="1" applyFill="1" applyBorder="1" applyAlignment="1">
      <alignment horizontal="right" vertical="center"/>
    </xf>
    <xf numFmtId="10" fontId="11" fillId="0" borderId="0" xfId="2" applyNumberFormat="1" applyFont="1" applyAlignment="1">
      <alignment horizontal="left" vertical="center"/>
    </xf>
    <xf numFmtId="44" fontId="9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4" fontId="9" fillId="0" borderId="0" xfId="1" applyFont="1" applyAlignment="1">
      <alignment horizontal="center" vertical="center" wrapText="1"/>
    </xf>
    <xf numFmtId="164" fontId="15" fillId="0" borderId="0" xfId="4" applyFont="1" applyAlignment="1">
      <alignment horizontal="left"/>
    </xf>
    <xf numFmtId="164" fontId="15" fillId="0" borderId="2" xfId="4" applyFont="1" applyBorder="1" applyAlignment="1">
      <alignment horizontal="left"/>
    </xf>
    <xf numFmtId="164" fontId="13" fillId="3" borderId="1" xfId="4" applyFont="1" applyFill="1" applyBorder="1" applyAlignment="1">
      <alignment horizontal="right"/>
    </xf>
    <xf numFmtId="164" fontId="13" fillId="3" borderId="1" xfId="4" applyFont="1" applyFill="1" applyBorder="1" applyAlignment="1">
      <alignment horizontal="center"/>
    </xf>
    <xf numFmtId="164" fontId="13" fillId="3" borderId="4" xfId="4" applyFont="1" applyFill="1" applyBorder="1" applyAlignment="1">
      <alignment horizontal="center" vertical="center"/>
    </xf>
    <xf numFmtId="164" fontId="13" fillId="3" borderId="3" xfId="4" applyFont="1" applyFill="1" applyBorder="1" applyAlignment="1">
      <alignment horizontal="center" vertical="center"/>
    </xf>
    <xf numFmtId="43" fontId="13" fillId="3" borderId="4" xfId="5" applyFont="1" applyFill="1" applyBorder="1" applyAlignment="1" applyProtection="1">
      <alignment horizontal="center" vertical="center"/>
    </xf>
    <xf numFmtId="43" fontId="13" fillId="3" borderId="3" xfId="5" applyFont="1" applyFill="1" applyBorder="1" applyAlignment="1" applyProtection="1">
      <alignment horizontal="center" vertical="center"/>
    </xf>
    <xf numFmtId="44" fontId="18" fillId="2" borderId="1" xfId="1" applyFont="1" applyFill="1" applyBorder="1" applyAlignment="1" applyProtection="1">
      <alignment horizontal="center" vertical="center"/>
      <protection locked="0"/>
    </xf>
    <xf numFmtId="44" fontId="19" fillId="3" borderId="1" xfId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Protection="1"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44" fontId="7" fillId="2" borderId="0" xfId="1" applyFont="1" applyFill="1" applyAlignment="1" applyProtection="1">
      <alignment horizontal="center" vertical="center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10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5" fillId="2" borderId="0" xfId="4" applyFont="1" applyFill="1" applyAlignment="1" applyProtection="1">
      <alignment horizontal="center"/>
      <protection locked="0"/>
    </xf>
    <xf numFmtId="164" fontId="6" fillId="2" borderId="0" xfId="4" applyFont="1" applyFill="1" applyProtection="1">
      <protection locked="0"/>
    </xf>
    <xf numFmtId="43" fontId="6" fillId="2" borderId="0" xfId="5" applyFont="1" applyFill="1" applyBorder="1" applyAlignment="1" applyProtection="1">
      <alignment horizontal="center"/>
      <protection locked="0"/>
    </xf>
    <xf numFmtId="164" fontId="6" fillId="2" borderId="0" xfId="4" applyFon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</cellXfs>
  <cellStyles count="9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7" xr:uid="{70B26545-718D-4A2B-B160-38EB17E8E571}"/>
    <cellStyle name="Normal 3" xfId="6" xr:uid="{F46C749D-8CEB-4209-B967-F374F5F84DF0}"/>
    <cellStyle name="Porcentagem" xfId="2" builtinId="5"/>
    <cellStyle name="Vírgula" xfId="5" builtinId="3"/>
    <cellStyle name="Vírgula 2" xfId="8" xr:uid="{1EBD07A0-109E-44D8-BDF8-9918EA273A4A}"/>
  </cellStyles>
  <dxfs count="0"/>
  <tableStyles count="0" defaultTableStyle="TableStyleMedium2" defaultPivotStyle="PivotStyleLight16"/>
  <colors>
    <mruColors>
      <color rgb="FF66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ago_morando\Documents\Modelos\Planilha%20M&#250;ltipla%20(Conv&#234;nios%20Caixa)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>
    <pageSetUpPr fitToPage="1"/>
  </sheetPr>
  <dimension ref="A1:P1392"/>
  <sheetViews>
    <sheetView tabSelected="1" view="pageBreakPreview" zoomScale="115" zoomScaleNormal="100" zoomScaleSheetLayoutView="115" workbookViewId="0"/>
  </sheetViews>
  <sheetFormatPr defaultColWidth="9.140625" defaultRowHeight="14.25" x14ac:dyDescent="0.25"/>
  <cols>
    <col min="1" max="1" width="6.42578125" style="1" bestFit="1" customWidth="1"/>
    <col min="2" max="2" width="7.42578125" style="31" bestFit="1" customWidth="1"/>
    <col min="3" max="3" width="10.85546875" style="31" bestFit="1" customWidth="1"/>
    <col min="4" max="4" width="31.42578125" style="5" customWidth="1"/>
    <col min="5" max="5" width="26.42578125" style="5" customWidth="1"/>
    <col min="6" max="6" width="9.5703125" style="3" bestFit="1" customWidth="1"/>
    <col min="7" max="7" width="6.85546875" style="3" hidden="1" customWidth="1"/>
    <col min="8" max="8" width="12.28515625" style="3" bestFit="1" customWidth="1"/>
    <col min="9" max="9" width="13.7109375" style="3" bestFit="1" customWidth="1"/>
    <col min="10" max="10" width="13.7109375" style="4" bestFit="1" customWidth="1"/>
    <col min="11" max="11" width="14" style="4" bestFit="1" customWidth="1"/>
    <col min="12" max="12" width="21.85546875" style="4" bestFit="1" customWidth="1"/>
    <col min="13" max="15" width="9.140625" style="1"/>
    <col min="16" max="16" width="10.42578125" style="1" bestFit="1" customWidth="1"/>
    <col min="17" max="16384" width="9.140625" style="1"/>
  </cols>
  <sheetData>
    <row r="1" spans="1:12" x14ac:dyDescent="0.25">
      <c r="A1" s="56"/>
      <c r="B1" s="57"/>
      <c r="C1" s="57"/>
      <c r="D1" s="58"/>
      <c r="E1" s="58"/>
      <c r="F1" s="59"/>
      <c r="G1" s="59"/>
      <c r="H1" s="59"/>
      <c r="I1" s="59"/>
      <c r="J1" s="60"/>
      <c r="K1" s="60"/>
      <c r="L1" s="60"/>
    </row>
    <row r="2" spans="1:12" x14ac:dyDescent="0.25">
      <c r="A2" s="56"/>
      <c r="B2" s="57"/>
      <c r="C2" s="57"/>
      <c r="D2" s="58"/>
      <c r="E2" s="58"/>
      <c r="F2" s="59"/>
      <c r="G2" s="59"/>
      <c r="H2" s="59"/>
      <c r="I2" s="59"/>
      <c r="J2" s="60"/>
      <c r="K2" s="60"/>
      <c r="L2" s="60"/>
    </row>
    <row r="3" spans="1:12" x14ac:dyDescent="0.25">
      <c r="A3" s="56"/>
      <c r="B3" s="57"/>
      <c r="C3" s="57"/>
      <c r="D3" s="58"/>
      <c r="E3" s="58"/>
      <c r="F3" s="59"/>
      <c r="G3" s="59"/>
      <c r="H3" s="59"/>
      <c r="I3" s="59"/>
      <c r="J3" s="60"/>
      <c r="K3" s="60"/>
      <c r="L3" s="60"/>
    </row>
    <row r="4" spans="1:12" x14ac:dyDescent="0.25">
      <c r="A4" s="56"/>
      <c r="B4" s="57"/>
      <c r="C4" s="57"/>
      <c r="D4" s="58"/>
      <c r="E4" s="58"/>
      <c r="F4" s="59"/>
      <c r="G4" s="59"/>
      <c r="H4" s="59"/>
      <c r="I4" s="59"/>
      <c r="J4" s="60"/>
      <c r="K4" s="60"/>
      <c r="L4" s="60"/>
    </row>
    <row r="5" spans="1:12" x14ac:dyDescent="0.25">
      <c r="A5" s="56"/>
      <c r="B5" s="57"/>
      <c r="C5" s="57"/>
      <c r="D5" s="58"/>
      <c r="E5" s="58"/>
      <c r="F5" s="59"/>
      <c r="G5" s="59"/>
      <c r="H5" s="59"/>
      <c r="I5" s="59"/>
      <c r="J5" s="60"/>
      <c r="K5" s="60"/>
      <c r="L5" s="60"/>
    </row>
    <row r="6" spans="1:12" x14ac:dyDescent="0.25">
      <c r="A6" s="56"/>
      <c r="B6" s="57"/>
      <c r="C6" s="57"/>
      <c r="D6" s="58"/>
      <c r="E6" s="58"/>
      <c r="F6" s="59"/>
      <c r="G6" s="59"/>
      <c r="H6" s="59"/>
      <c r="I6" s="59"/>
      <c r="J6" s="60"/>
      <c r="K6" s="60"/>
      <c r="L6" s="60"/>
    </row>
    <row r="7" spans="1:12" x14ac:dyDescent="0.25">
      <c r="A7" s="56"/>
      <c r="B7" s="57"/>
      <c r="C7" s="57"/>
      <c r="D7" s="58"/>
      <c r="E7" s="58"/>
      <c r="F7" s="59"/>
      <c r="G7" s="59"/>
      <c r="H7" s="59"/>
      <c r="I7" s="59"/>
      <c r="J7" s="60"/>
      <c r="K7" s="60"/>
      <c r="L7" s="60"/>
    </row>
    <row r="8" spans="1:12" x14ac:dyDescent="0.25">
      <c r="A8" s="2" t="s">
        <v>63</v>
      </c>
      <c r="B8" s="43" t="s">
        <v>263</v>
      </c>
      <c r="C8" s="44"/>
      <c r="D8" s="44"/>
      <c r="E8" s="44"/>
      <c r="F8" s="44"/>
      <c r="G8" s="44"/>
      <c r="H8" s="44"/>
      <c r="I8" s="7"/>
      <c r="J8" s="42" t="s">
        <v>100</v>
      </c>
      <c r="K8" s="42"/>
      <c r="L8" s="42"/>
    </row>
    <row r="9" spans="1:12" x14ac:dyDescent="0.25">
      <c r="A9" s="2" t="s">
        <v>64</v>
      </c>
      <c r="B9" s="43" t="s">
        <v>264</v>
      </c>
      <c r="C9" s="44"/>
      <c r="D9" s="44"/>
      <c r="E9" s="44"/>
      <c r="F9" s="44"/>
      <c r="G9" s="44"/>
      <c r="H9" s="44"/>
      <c r="I9" s="7"/>
      <c r="J9" s="42" t="s">
        <v>99</v>
      </c>
      <c r="K9" s="42"/>
      <c r="L9" s="42"/>
    </row>
    <row r="10" spans="1:12" x14ac:dyDescent="0.25">
      <c r="A10" s="2" t="s">
        <v>70</v>
      </c>
      <c r="B10" s="32">
        <v>0.20319999999999999</v>
      </c>
      <c r="C10" s="41" t="s">
        <v>265</v>
      </c>
      <c r="D10" s="41"/>
      <c r="E10" s="41"/>
      <c r="F10" s="41"/>
      <c r="G10" s="41"/>
      <c r="H10" s="41"/>
      <c r="I10" s="27"/>
      <c r="J10" s="45"/>
      <c r="K10" s="45"/>
      <c r="L10" s="45"/>
    </row>
    <row r="11" spans="1:12" x14ac:dyDescent="0.25">
      <c r="A11" s="2" t="s">
        <v>71</v>
      </c>
      <c r="B11" s="28" t="s">
        <v>73</v>
      </c>
      <c r="C11" s="41" t="s">
        <v>72</v>
      </c>
      <c r="D11" s="41"/>
      <c r="E11" s="41"/>
      <c r="F11" s="41"/>
      <c r="G11" s="41"/>
      <c r="H11" s="41"/>
      <c r="I11" s="27"/>
      <c r="J11" s="45"/>
      <c r="K11" s="45"/>
      <c r="L11" s="45"/>
    </row>
    <row r="12" spans="1:12" x14ac:dyDescent="0.25">
      <c r="A12" s="62" t="s">
        <v>269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</row>
    <row r="13" spans="1:12" ht="57" x14ac:dyDescent="0.25">
      <c r="A13" s="8" t="s">
        <v>57</v>
      </c>
      <c r="B13" s="8" t="s">
        <v>65</v>
      </c>
      <c r="C13" s="8" t="s">
        <v>43</v>
      </c>
      <c r="D13" s="25" t="s">
        <v>58</v>
      </c>
      <c r="E13" s="25" t="s">
        <v>94</v>
      </c>
      <c r="F13" s="8" t="s">
        <v>95</v>
      </c>
      <c r="G13" s="25" t="s">
        <v>69</v>
      </c>
      <c r="H13" s="25" t="s">
        <v>96</v>
      </c>
      <c r="I13" s="25" t="s">
        <v>97</v>
      </c>
      <c r="J13" s="26" t="s">
        <v>266</v>
      </c>
      <c r="K13" s="26" t="s">
        <v>267</v>
      </c>
      <c r="L13" s="26" t="s">
        <v>268</v>
      </c>
    </row>
    <row r="14" spans="1:12" x14ac:dyDescent="0.25">
      <c r="A14" s="20" t="s">
        <v>45</v>
      </c>
      <c r="B14" s="33" t="s">
        <v>104</v>
      </c>
      <c r="C14" s="29"/>
      <c r="D14" s="21"/>
      <c r="E14" s="21"/>
      <c r="F14" s="20"/>
      <c r="G14" s="21"/>
      <c r="H14" s="21"/>
      <c r="I14" s="21"/>
      <c r="J14" s="22"/>
      <c r="K14" s="22"/>
      <c r="L14" s="22">
        <f>L15</f>
        <v>1937.12</v>
      </c>
    </row>
    <row r="15" spans="1:12" ht="25.5" x14ac:dyDescent="0.25">
      <c r="A15" s="37" t="s">
        <v>111</v>
      </c>
      <c r="B15" s="36" t="s">
        <v>7</v>
      </c>
      <c r="C15" s="30" t="s">
        <v>44</v>
      </c>
      <c r="D15" s="18" t="s">
        <v>8</v>
      </c>
      <c r="E15" s="34" t="s">
        <v>257</v>
      </c>
      <c r="F15" s="35">
        <v>8</v>
      </c>
      <c r="G15" s="19">
        <v>8</v>
      </c>
      <c r="H15" s="17" t="s">
        <v>4</v>
      </c>
      <c r="I15" s="24">
        <v>201.25</v>
      </c>
      <c r="J15" s="54">
        <v>201.25</v>
      </c>
      <c r="K15" s="23">
        <f>ROUND(IF(C15="FDE", (J15/1.195)*(1+$B$10), J15*(1+$B$10)),2)</f>
        <v>242.14</v>
      </c>
      <c r="L15" s="24">
        <f>ROUND(G15*K15,2)</f>
        <v>1937.12</v>
      </c>
    </row>
    <row r="16" spans="1:12" x14ac:dyDescent="0.25">
      <c r="A16" s="20" t="s">
        <v>74</v>
      </c>
      <c r="B16" s="33" t="s">
        <v>105</v>
      </c>
      <c r="C16" s="29"/>
      <c r="D16" s="21"/>
      <c r="E16" s="21"/>
      <c r="F16" s="20"/>
      <c r="G16" s="21"/>
      <c r="H16" s="21"/>
      <c r="I16" s="21"/>
      <c r="J16" s="55"/>
      <c r="K16" s="22"/>
      <c r="L16" s="22">
        <f>L17</f>
        <v>6226.56</v>
      </c>
    </row>
    <row r="17" spans="1:12" ht="63.75" x14ac:dyDescent="0.25">
      <c r="A17" s="37" t="s">
        <v>112</v>
      </c>
      <c r="B17" s="36" t="s">
        <v>66</v>
      </c>
      <c r="C17" s="30" t="s">
        <v>103</v>
      </c>
      <c r="D17" s="18" t="s">
        <v>101</v>
      </c>
      <c r="E17" s="34" t="s">
        <v>106</v>
      </c>
      <c r="F17" s="35">
        <v>3</v>
      </c>
      <c r="G17" s="19">
        <v>3</v>
      </c>
      <c r="H17" s="17" t="s">
        <v>102</v>
      </c>
      <c r="I17" s="24">
        <v>1725</v>
      </c>
      <c r="J17" s="54">
        <v>1725</v>
      </c>
      <c r="K17" s="23">
        <f t="shared" ref="K17:K44" si="0">ROUND(IF(C17="FDE", (J17/1.195)*(1+$B$10), J17*(1+$B$10)),2)</f>
        <v>2075.52</v>
      </c>
      <c r="L17" s="24">
        <f t="shared" ref="L17:L44" si="1">ROUND(G17*K17,2)</f>
        <v>6226.56</v>
      </c>
    </row>
    <row r="18" spans="1:12" x14ac:dyDescent="0.25">
      <c r="A18" s="20" t="s">
        <v>75</v>
      </c>
      <c r="B18" s="33" t="s">
        <v>107</v>
      </c>
      <c r="C18" s="29"/>
      <c r="D18" s="21"/>
      <c r="E18" s="21"/>
      <c r="F18" s="20"/>
      <c r="G18" s="21"/>
      <c r="H18" s="21"/>
      <c r="I18" s="21"/>
      <c r="J18" s="55"/>
      <c r="K18" s="22"/>
      <c r="L18" s="22">
        <f>SUM(L19:L22)</f>
        <v>5614.3499999999995</v>
      </c>
    </row>
    <row r="19" spans="1:12" ht="38.25" x14ac:dyDescent="0.25">
      <c r="A19" s="37" t="s">
        <v>113</v>
      </c>
      <c r="B19" s="36" t="s">
        <v>56</v>
      </c>
      <c r="C19" s="30" t="s">
        <v>86</v>
      </c>
      <c r="D19" s="18" t="s">
        <v>92</v>
      </c>
      <c r="E19" s="34" t="s">
        <v>108</v>
      </c>
      <c r="F19" s="35">
        <v>60</v>
      </c>
      <c r="G19" s="19">
        <v>60</v>
      </c>
      <c r="H19" s="17" t="s">
        <v>0</v>
      </c>
      <c r="I19" s="24" t="s">
        <v>88</v>
      </c>
      <c r="J19" s="54" t="s">
        <v>88</v>
      </c>
      <c r="K19" s="23">
        <f t="shared" si="0"/>
        <v>41.55</v>
      </c>
      <c r="L19" s="24">
        <f t="shared" si="1"/>
        <v>2493</v>
      </c>
    </row>
    <row r="20" spans="1:12" ht="63.75" x14ac:dyDescent="0.25">
      <c r="A20" s="37" t="s">
        <v>114</v>
      </c>
      <c r="B20" s="36" t="s">
        <v>55</v>
      </c>
      <c r="C20" s="30" t="s">
        <v>86</v>
      </c>
      <c r="D20" s="18" t="s">
        <v>91</v>
      </c>
      <c r="E20" s="34" t="s">
        <v>258</v>
      </c>
      <c r="F20" s="35">
        <v>1</v>
      </c>
      <c r="G20" s="19">
        <v>1</v>
      </c>
      <c r="H20" s="17" t="s">
        <v>0</v>
      </c>
      <c r="I20" s="24" t="s">
        <v>98</v>
      </c>
      <c r="J20" s="54" t="s">
        <v>98</v>
      </c>
      <c r="K20" s="23">
        <f t="shared" si="0"/>
        <v>384.45</v>
      </c>
      <c r="L20" s="24">
        <f t="shared" si="1"/>
        <v>384.45</v>
      </c>
    </row>
    <row r="21" spans="1:12" ht="51" x14ac:dyDescent="0.25">
      <c r="A21" s="37" t="s">
        <v>115</v>
      </c>
      <c r="B21" s="36" t="s">
        <v>21</v>
      </c>
      <c r="C21" s="30" t="s">
        <v>44</v>
      </c>
      <c r="D21" s="18" t="s">
        <v>22</v>
      </c>
      <c r="E21" s="34" t="s">
        <v>109</v>
      </c>
      <c r="F21" s="35">
        <v>30</v>
      </c>
      <c r="G21" s="19">
        <v>30</v>
      </c>
      <c r="H21" s="17" t="s">
        <v>6</v>
      </c>
      <c r="I21" s="24">
        <v>18.149999999999999</v>
      </c>
      <c r="J21" s="54">
        <v>18.149999999999999</v>
      </c>
      <c r="K21" s="23">
        <f t="shared" si="0"/>
        <v>21.84</v>
      </c>
      <c r="L21" s="24">
        <f t="shared" si="1"/>
        <v>655.20000000000005</v>
      </c>
    </row>
    <row r="22" spans="1:12" ht="38.25" x14ac:dyDescent="0.25">
      <c r="A22" s="37" t="s">
        <v>116</v>
      </c>
      <c r="B22" s="36" t="s">
        <v>19</v>
      </c>
      <c r="C22" s="30" t="s">
        <v>44</v>
      </c>
      <c r="D22" s="18" t="s">
        <v>20</v>
      </c>
      <c r="E22" s="34" t="s">
        <v>110</v>
      </c>
      <c r="F22" s="35">
        <v>30</v>
      </c>
      <c r="G22" s="19">
        <v>30</v>
      </c>
      <c r="H22" s="17" t="s">
        <v>6</v>
      </c>
      <c r="I22" s="24">
        <v>57.67</v>
      </c>
      <c r="J22" s="54">
        <v>57.67</v>
      </c>
      <c r="K22" s="23">
        <f t="shared" si="0"/>
        <v>69.39</v>
      </c>
      <c r="L22" s="24">
        <f t="shared" si="1"/>
        <v>2081.6999999999998</v>
      </c>
    </row>
    <row r="23" spans="1:12" x14ac:dyDescent="0.25">
      <c r="A23" s="20" t="s">
        <v>76</v>
      </c>
      <c r="B23" s="33" t="s">
        <v>117</v>
      </c>
      <c r="C23" s="29"/>
      <c r="D23" s="21"/>
      <c r="E23" s="21"/>
      <c r="F23" s="20"/>
      <c r="G23" s="21"/>
      <c r="H23" s="21"/>
      <c r="I23" s="21"/>
      <c r="J23" s="55"/>
      <c r="K23" s="22"/>
      <c r="L23" s="22">
        <f>SUM(L24:L48)</f>
        <v>437242.44</v>
      </c>
    </row>
    <row r="24" spans="1:12" ht="51" x14ac:dyDescent="0.25">
      <c r="A24" s="37" t="s">
        <v>118</v>
      </c>
      <c r="B24" s="36" t="s">
        <v>13</v>
      </c>
      <c r="C24" s="30" t="s">
        <v>44</v>
      </c>
      <c r="D24" s="18" t="s">
        <v>14</v>
      </c>
      <c r="E24" s="34" t="s">
        <v>150</v>
      </c>
      <c r="F24" s="35">
        <v>1478.6</v>
      </c>
      <c r="G24" s="19">
        <v>1478.6</v>
      </c>
      <c r="H24" s="17" t="s">
        <v>4</v>
      </c>
      <c r="I24" s="24">
        <v>31.29</v>
      </c>
      <c r="J24" s="54">
        <v>31.29</v>
      </c>
      <c r="K24" s="23">
        <f t="shared" si="0"/>
        <v>37.65</v>
      </c>
      <c r="L24" s="24">
        <f t="shared" si="1"/>
        <v>55669.29</v>
      </c>
    </row>
    <row r="25" spans="1:12" ht="102" x14ac:dyDescent="0.25">
      <c r="A25" s="37" t="s">
        <v>119</v>
      </c>
      <c r="B25" s="36" t="s">
        <v>11</v>
      </c>
      <c r="C25" s="30" t="s">
        <v>44</v>
      </c>
      <c r="D25" s="18" t="s">
        <v>12</v>
      </c>
      <c r="E25" s="34" t="s">
        <v>149</v>
      </c>
      <c r="F25" s="35">
        <v>4.47525</v>
      </c>
      <c r="G25" s="19">
        <v>4.4800000000000004</v>
      </c>
      <c r="H25" s="17" t="s">
        <v>6</v>
      </c>
      <c r="I25" s="24">
        <v>428.6</v>
      </c>
      <c r="J25" s="54">
        <v>428.6</v>
      </c>
      <c r="K25" s="23">
        <f t="shared" ref="K25" si="2">ROUND(IF(C25="FDE", (J25/1.195)*(1+$B$10), J25*(1+$B$10)),2)</f>
        <v>515.69000000000005</v>
      </c>
      <c r="L25" s="24">
        <f t="shared" ref="L25" si="3">ROUND(G25*K25,2)</f>
        <v>2310.29</v>
      </c>
    </row>
    <row r="26" spans="1:12" ht="51" x14ac:dyDescent="0.25">
      <c r="A26" s="37" t="s">
        <v>120</v>
      </c>
      <c r="B26" s="36" t="s">
        <v>9</v>
      </c>
      <c r="C26" s="30" t="s">
        <v>44</v>
      </c>
      <c r="D26" s="18" t="s">
        <v>10</v>
      </c>
      <c r="E26" s="34" t="s">
        <v>221</v>
      </c>
      <c r="F26" s="35">
        <v>19.112645999999998</v>
      </c>
      <c r="G26" s="19">
        <v>19.11</v>
      </c>
      <c r="H26" s="17" t="s">
        <v>6</v>
      </c>
      <c r="I26" s="24">
        <v>235.73</v>
      </c>
      <c r="J26" s="54">
        <v>235.73</v>
      </c>
      <c r="K26" s="23">
        <f t="shared" si="0"/>
        <v>283.63</v>
      </c>
      <c r="L26" s="24">
        <f t="shared" si="1"/>
        <v>5420.17</v>
      </c>
    </row>
    <row r="27" spans="1:12" ht="89.25" x14ac:dyDescent="0.25">
      <c r="A27" s="37" t="s">
        <v>121</v>
      </c>
      <c r="B27" s="36" t="s">
        <v>21</v>
      </c>
      <c r="C27" s="30" t="s">
        <v>44</v>
      </c>
      <c r="D27" s="18" t="s">
        <v>22</v>
      </c>
      <c r="E27" s="34" t="s">
        <v>222</v>
      </c>
      <c r="F27" s="35">
        <v>126.94129199999999</v>
      </c>
      <c r="G27" s="19">
        <v>126.94</v>
      </c>
      <c r="H27" s="17" t="s">
        <v>6</v>
      </c>
      <c r="I27" s="24">
        <v>18.149999999999999</v>
      </c>
      <c r="J27" s="54">
        <v>18.149999999999999</v>
      </c>
      <c r="K27" s="23">
        <f t="shared" si="0"/>
        <v>21.84</v>
      </c>
      <c r="L27" s="24">
        <f t="shared" si="1"/>
        <v>2772.37</v>
      </c>
    </row>
    <row r="28" spans="1:12" ht="38.25" x14ac:dyDescent="0.25">
      <c r="A28" s="37" t="s">
        <v>122</v>
      </c>
      <c r="B28" s="36" t="s">
        <v>17</v>
      </c>
      <c r="C28" s="30" t="s">
        <v>44</v>
      </c>
      <c r="D28" s="18" t="s">
        <v>18</v>
      </c>
      <c r="E28" s="34" t="s">
        <v>224</v>
      </c>
      <c r="F28" s="35">
        <v>88.715999999999994</v>
      </c>
      <c r="G28" s="19">
        <v>88.72</v>
      </c>
      <c r="H28" s="17" t="s">
        <v>6</v>
      </c>
      <c r="I28" s="24">
        <v>40.83</v>
      </c>
      <c r="J28" s="54">
        <v>40.83</v>
      </c>
      <c r="K28" s="23">
        <f t="shared" ref="K28" si="4">ROUND(IF(C28="FDE", (J28/1.195)*(1+$B$10), J28*(1+$B$10)),2)</f>
        <v>49.13</v>
      </c>
      <c r="L28" s="24">
        <f t="shared" ref="L28" si="5">ROUND(G28*K28,2)</f>
        <v>4358.8100000000004</v>
      </c>
    </row>
    <row r="29" spans="1:12" ht="38.25" x14ac:dyDescent="0.25">
      <c r="A29" s="37" t="s">
        <v>123</v>
      </c>
      <c r="B29" s="36" t="s">
        <v>19</v>
      </c>
      <c r="C29" s="30" t="s">
        <v>44</v>
      </c>
      <c r="D29" s="18" t="s">
        <v>20</v>
      </c>
      <c r="E29" s="34" t="s">
        <v>225</v>
      </c>
      <c r="F29" s="35">
        <v>38.225291999999996</v>
      </c>
      <c r="G29" s="19">
        <v>38.229999999999997</v>
      </c>
      <c r="H29" s="17" t="s">
        <v>6</v>
      </c>
      <c r="I29" s="24">
        <v>57.67</v>
      </c>
      <c r="J29" s="54">
        <v>57.67</v>
      </c>
      <c r="K29" s="23">
        <f t="shared" si="0"/>
        <v>69.39</v>
      </c>
      <c r="L29" s="24">
        <f t="shared" si="1"/>
        <v>2652.78</v>
      </c>
    </row>
    <row r="30" spans="1:12" ht="38.25" x14ac:dyDescent="0.25">
      <c r="A30" s="37" t="s">
        <v>124</v>
      </c>
      <c r="B30" s="36" t="s">
        <v>39</v>
      </c>
      <c r="C30" s="30" t="s">
        <v>44</v>
      </c>
      <c r="D30" s="18" t="s">
        <v>40</v>
      </c>
      <c r="E30" s="34" t="s">
        <v>226</v>
      </c>
      <c r="F30" s="35">
        <v>19.112645999999998</v>
      </c>
      <c r="G30" s="19">
        <v>19.11</v>
      </c>
      <c r="H30" s="17" t="s">
        <v>6</v>
      </c>
      <c r="I30" s="24">
        <v>423.29</v>
      </c>
      <c r="J30" s="54">
        <v>423.29</v>
      </c>
      <c r="K30" s="23">
        <f t="shared" si="0"/>
        <v>509.3</v>
      </c>
      <c r="L30" s="24">
        <f t="shared" si="1"/>
        <v>9732.7199999999993</v>
      </c>
    </row>
    <row r="31" spans="1:12" ht="25.5" x14ac:dyDescent="0.25">
      <c r="A31" s="37" t="s">
        <v>125</v>
      </c>
      <c r="B31" s="36" t="s">
        <v>27</v>
      </c>
      <c r="C31" s="30" t="s">
        <v>44</v>
      </c>
      <c r="D31" s="18" t="s">
        <v>28</v>
      </c>
      <c r="E31" s="34" t="s">
        <v>227</v>
      </c>
      <c r="F31" s="35">
        <v>19.112645999999998</v>
      </c>
      <c r="G31" s="19">
        <v>19.11</v>
      </c>
      <c r="H31" s="17" t="s">
        <v>6</v>
      </c>
      <c r="I31" s="24">
        <v>576.61</v>
      </c>
      <c r="J31" s="54">
        <v>576.61</v>
      </c>
      <c r="K31" s="23">
        <f t="shared" si="0"/>
        <v>693.78</v>
      </c>
      <c r="L31" s="24">
        <f t="shared" si="1"/>
        <v>13258.14</v>
      </c>
    </row>
    <row r="32" spans="1:12" ht="38.25" x14ac:dyDescent="0.25">
      <c r="A32" s="37" t="s">
        <v>126</v>
      </c>
      <c r="B32" s="36" t="s">
        <v>31</v>
      </c>
      <c r="C32" s="30" t="s">
        <v>44</v>
      </c>
      <c r="D32" s="18" t="s">
        <v>32</v>
      </c>
      <c r="E32" s="34" t="s">
        <v>153</v>
      </c>
      <c r="F32" s="35">
        <v>1478.6</v>
      </c>
      <c r="G32" s="19">
        <v>1478.6</v>
      </c>
      <c r="H32" s="17" t="s">
        <v>4</v>
      </c>
      <c r="I32" s="24">
        <v>25.04</v>
      </c>
      <c r="J32" s="54">
        <v>25.04</v>
      </c>
      <c r="K32" s="23">
        <f t="shared" si="0"/>
        <v>30.13</v>
      </c>
      <c r="L32" s="24">
        <f t="shared" si="1"/>
        <v>44550.22</v>
      </c>
    </row>
    <row r="33" spans="1:12" ht="89.25" x14ac:dyDescent="0.25">
      <c r="A33" s="37" t="s">
        <v>127</v>
      </c>
      <c r="B33" s="36" t="s">
        <v>47</v>
      </c>
      <c r="C33" s="30" t="s">
        <v>86</v>
      </c>
      <c r="D33" s="18" t="s">
        <v>48</v>
      </c>
      <c r="E33" s="34" t="s">
        <v>259</v>
      </c>
      <c r="F33" s="35">
        <v>46.275500000000001</v>
      </c>
      <c r="G33" s="19">
        <v>46.28</v>
      </c>
      <c r="H33" s="17" t="s">
        <v>6</v>
      </c>
      <c r="I33" s="24" t="s">
        <v>90</v>
      </c>
      <c r="J33" s="54" t="s">
        <v>90</v>
      </c>
      <c r="K33" s="23">
        <f t="shared" si="0"/>
        <v>69</v>
      </c>
      <c r="L33" s="24">
        <f t="shared" si="1"/>
        <v>3193.32</v>
      </c>
    </row>
    <row r="34" spans="1:12" ht="25.5" x14ac:dyDescent="0.25">
      <c r="A34" s="37" t="s">
        <v>128</v>
      </c>
      <c r="B34" s="36" t="s">
        <v>29</v>
      </c>
      <c r="C34" s="30" t="s">
        <v>44</v>
      </c>
      <c r="D34" s="18" t="s">
        <v>30</v>
      </c>
      <c r="E34" s="34" t="s">
        <v>154</v>
      </c>
      <c r="F34" s="35">
        <v>147.85999999999999</v>
      </c>
      <c r="G34" s="19">
        <v>147.86000000000001</v>
      </c>
      <c r="H34" s="17" t="s">
        <v>6</v>
      </c>
      <c r="I34" s="24">
        <v>263.99</v>
      </c>
      <c r="J34" s="54">
        <v>263.99</v>
      </c>
      <c r="K34" s="23">
        <f t="shared" si="0"/>
        <v>317.63</v>
      </c>
      <c r="L34" s="24">
        <f t="shared" si="1"/>
        <v>46964.77</v>
      </c>
    </row>
    <row r="35" spans="1:12" ht="114.75" x14ac:dyDescent="0.25">
      <c r="A35" s="37" t="s">
        <v>129</v>
      </c>
      <c r="B35" s="36" t="s">
        <v>23</v>
      </c>
      <c r="C35" s="30" t="s">
        <v>44</v>
      </c>
      <c r="D35" s="18" t="s">
        <v>24</v>
      </c>
      <c r="E35" s="34" t="s">
        <v>157</v>
      </c>
      <c r="F35" s="35">
        <v>192.21799999999999</v>
      </c>
      <c r="G35" s="19">
        <v>192.22</v>
      </c>
      <c r="H35" s="17" t="s">
        <v>6</v>
      </c>
      <c r="I35" s="24">
        <v>28.34</v>
      </c>
      <c r="J35" s="54">
        <v>28.34</v>
      </c>
      <c r="K35" s="23">
        <f t="shared" si="0"/>
        <v>34.1</v>
      </c>
      <c r="L35" s="24">
        <f t="shared" si="1"/>
        <v>6554.7</v>
      </c>
    </row>
    <row r="36" spans="1:12" ht="38.25" x14ac:dyDescent="0.25">
      <c r="A36" s="37" t="s">
        <v>130</v>
      </c>
      <c r="B36" s="36" t="s">
        <v>15</v>
      </c>
      <c r="C36" s="30" t="s">
        <v>44</v>
      </c>
      <c r="D36" s="18" t="s">
        <v>16</v>
      </c>
      <c r="E36" s="34" t="s">
        <v>158</v>
      </c>
      <c r="F36" s="35">
        <v>1035.76</v>
      </c>
      <c r="G36" s="19">
        <v>1035.76</v>
      </c>
      <c r="H36" s="17" t="s">
        <v>4</v>
      </c>
      <c r="I36" s="24">
        <v>10</v>
      </c>
      <c r="J36" s="54">
        <v>10</v>
      </c>
      <c r="K36" s="23">
        <f t="shared" si="0"/>
        <v>12.03</v>
      </c>
      <c r="L36" s="24">
        <f t="shared" si="1"/>
        <v>12460.19</v>
      </c>
    </row>
    <row r="37" spans="1:12" ht="63.75" x14ac:dyDescent="0.25">
      <c r="A37" s="37" t="s">
        <v>131</v>
      </c>
      <c r="B37" s="36" t="s">
        <v>25</v>
      </c>
      <c r="C37" s="30" t="s">
        <v>44</v>
      </c>
      <c r="D37" s="18" t="s">
        <v>26</v>
      </c>
      <c r="E37" s="34" t="s">
        <v>141</v>
      </c>
      <c r="F37" s="35">
        <v>15.536399999999999</v>
      </c>
      <c r="G37" s="19">
        <v>15.54</v>
      </c>
      <c r="H37" s="17" t="s">
        <v>6</v>
      </c>
      <c r="I37" s="24">
        <v>89.32</v>
      </c>
      <c r="J37" s="54">
        <v>89.32</v>
      </c>
      <c r="K37" s="23">
        <f t="shared" ref="K37" si="6">ROUND(IF(C37="FDE", (J37/1.195)*(1+$B$10), J37*(1+$B$10)),2)</f>
        <v>107.47</v>
      </c>
      <c r="L37" s="24">
        <f t="shared" ref="L37" si="7">ROUND(G37*K37,2)</f>
        <v>1670.08</v>
      </c>
    </row>
    <row r="38" spans="1:12" ht="51" x14ac:dyDescent="0.25">
      <c r="A38" s="37" t="s">
        <v>134</v>
      </c>
      <c r="B38" s="36" t="s">
        <v>21</v>
      </c>
      <c r="C38" s="30" t="s">
        <v>44</v>
      </c>
      <c r="D38" s="18" t="s">
        <v>22</v>
      </c>
      <c r="E38" s="34" t="s">
        <v>160</v>
      </c>
      <c r="F38" s="35">
        <v>62.145599999999995</v>
      </c>
      <c r="G38" s="19">
        <v>62.15</v>
      </c>
      <c r="H38" s="17" t="s">
        <v>6</v>
      </c>
      <c r="I38" s="24">
        <v>18.149999999999999</v>
      </c>
      <c r="J38" s="54">
        <v>18.149999999999999</v>
      </c>
      <c r="K38" s="23">
        <f t="shared" si="0"/>
        <v>21.84</v>
      </c>
      <c r="L38" s="24">
        <f t="shared" si="1"/>
        <v>1357.36</v>
      </c>
    </row>
    <row r="39" spans="1:12" ht="38.25" x14ac:dyDescent="0.25">
      <c r="A39" s="37" t="s">
        <v>135</v>
      </c>
      <c r="B39" s="36" t="s">
        <v>17</v>
      </c>
      <c r="C39" s="30" t="s">
        <v>44</v>
      </c>
      <c r="D39" s="18" t="s">
        <v>18</v>
      </c>
      <c r="E39" s="34" t="s">
        <v>161</v>
      </c>
      <c r="F39" s="35">
        <v>62.145599999999995</v>
      </c>
      <c r="G39" s="19">
        <v>62.15</v>
      </c>
      <c r="H39" s="17" t="s">
        <v>6</v>
      </c>
      <c r="I39" s="24">
        <v>40.83</v>
      </c>
      <c r="J39" s="54">
        <v>40.83</v>
      </c>
      <c r="K39" s="23">
        <f t="shared" si="0"/>
        <v>49.13</v>
      </c>
      <c r="L39" s="24">
        <f t="shared" si="1"/>
        <v>3053.43</v>
      </c>
    </row>
    <row r="40" spans="1:12" ht="25.5" x14ac:dyDescent="0.25">
      <c r="A40" s="37" t="s">
        <v>136</v>
      </c>
      <c r="B40" s="36" t="s">
        <v>37</v>
      </c>
      <c r="C40" s="30" t="s">
        <v>44</v>
      </c>
      <c r="D40" s="18" t="s">
        <v>38</v>
      </c>
      <c r="E40" s="34" t="s">
        <v>164</v>
      </c>
      <c r="F40" s="35">
        <v>1478.6</v>
      </c>
      <c r="G40" s="19">
        <v>1478.6</v>
      </c>
      <c r="H40" s="17" t="s">
        <v>4</v>
      </c>
      <c r="I40" s="24">
        <v>14.76</v>
      </c>
      <c r="J40" s="54">
        <v>14.76</v>
      </c>
      <c r="K40" s="23">
        <f t="shared" si="0"/>
        <v>17.760000000000002</v>
      </c>
      <c r="L40" s="24">
        <f t="shared" si="1"/>
        <v>26259.94</v>
      </c>
    </row>
    <row r="41" spans="1:12" ht="25.5" x14ac:dyDescent="0.25">
      <c r="A41" s="37" t="s">
        <v>137</v>
      </c>
      <c r="B41" s="36" t="s">
        <v>35</v>
      </c>
      <c r="C41" s="30" t="s">
        <v>44</v>
      </c>
      <c r="D41" s="18" t="s">
        <v>36</v>
      </c>
      <c r="E41" s="34" t="s">
        <v>165</v>
      </c>
      <c r="F41" s="35">
        <v>2514.3599999999997</v>
      </c>
      <c r="G41" s="19">
        <v>2514.36</v>
      </c>
      <c r="H41" s="17" t="s">
        <v>4</v>
      </c>
      <c r="I41" s="24">
        <v>5.88</v>
      </c>
      <c r="J41" s="54">
        <v>5.88</v>
      </c>
      <c r="K41" s="23">
        <f t="shared" si="0"/>
        <v>7.07</v>
      </c>
      <c r="L41" s="24">
        <f t="shared" si="1"/>
        <v>17776.53</v>
      </c>
    </row>
    <row r="42" spans="1:12" ht="51" x14ac:dyDescent="0.25">
      <c r="A42" s="37" t="s">
        <v>138</v>
      </c>
      <c r="B42" s="36" t="s">
        <v>33</v>
      </c>
      <c r="C42" s="30" t="s">
        <v>44</v>
      </c>
      <c r="D42" s="18" t="s">
        <v>34</v>
      </c>
      <c r="E42" s="34" t="s">
        <v>166</v>
      </c>
      <c r="F42" s="35">
        <v>88.002600000000001</v>
      </c>
      <c r="G42" s="19">
        <v>88</v>
      </c>
      <c r="H42" s="17" t="s">
        <v>6</v>
      </c>
      <c r="I42" s="24">
        <v>1493.06</v>
      </c>
      <c r="J42" s="54">
        <v>1493.06</v>
      </c>
      <c r="K42" s="23">
        <f t="shared" si="0"/>
        <v>1796.45</v>
      </c>
      <c r="L42" s="24">
        <f t="shared" si="1"/>
        <v>158087.6</v>
      </c>
    </row>
    <row r="43" spans="1:12" ht="51" x14ac:dyDescent="0.25">
      <c r="A43" s="37" t="s">
        <v>139</v>
      </c>
      <c r="B43" s="36" t="s">
        <v>3</v>
      </c>
      <c r="C43" s="30" t="s">
        <v>44</v>
      </c>
      <c r="D43" s="18" t="s">
        <v>246</v>
      </c>
      <c r="E43" s="34" t="s">
        <v>229</v>
      </c>
      <c r="F43" s="35">
        <v>1</v>
      </c>
      <c r="G43" s="19">
        <v>1</v>
      </c>
      <c r="H43" s="17" t="s">
        <v>0</v>
      </c>
      <c r="I43" s="24">
        <v>2507.91</v>
      </c>
      <c r="J43" s="54">
        <v>2507.91</v>
      </c>
      <c r="K43" s="23">
        <f t="shared" si="0"/>
        <v>3017.52</v>
      </c>
      <c r="L43" s="24">
        <f t="shared" si="1"/>
        <v>3017.52</v>
      </c>
    </row>
    <row r="44" spans="1:12" ht="63.75" x14ac:dyDescent="0.25">
      <c r="A44" s="37" t="s">
        <v>140</v>
      </c>
      <c r="B44" s="36" t="s">
        <v>67</v>
      </c>
      <c r="C44" s="30" t="s">
        <v>44</v>
      </c>
      <c r="D44" s="18" t="s">
        <v>68</v>
      </c>
      <c r="E44" s="34" t="s">
        <v>230</v>
      </c>
      <c r="F44" s="35">
        <v>19.91</v>
      </c>
      <c r="G44" s="19">
        <v>19.91</v>
      </c>
      <c r="H44" s="17" t="s">
        <v>4</v>
      </c>
      <c r="I44" s="24">
        <v>257.36</v>
      </c>
      <c r="J44" s="54">
        <v>257.36</v>
      </c>
      <c r="K44" s="23">
        <f t="shared" si="0"/>
        <v>309.66000000000003</v>
      </c>
      <c r="L44" s="24">
        <f t="shared" si="1"/>
        <v>6165.33</v>
      </c>
    </row>
    <row r="45" spans="1:12" ht="51" x14ac:dyDescent="0.25">
      <c r="A45" s="37" t="s">
        <v>142</v>
      </c>
      <c r="B45" s="36" t="s">
        <v>132</v>
      </c>
      <c r="C45" s="30" t="s">
        <v>103</v>
      </c>
      <c r="D45" s="18" t="s">
        <v>133</v>
      </c>
      <c r="E45" s="34" t="s">
        <v>243</v>
      </c>
      <c r="F45" s="35">
        <v>139.37</v>
      </c>
      <c r="G45" s="19">
        <v>139.37</v>
      </c>
      <c r="H45" s="17" t="s">
        <v>242</v>
      </c>
      <c r="I45" s="24">
        <v>2.16</v>
      </c>
      <c r="J45" s="54">
        <v>2.16</v>
      </c>
      <c r="K45" s="23">
        <f t="shared" ref="K45:K119" si="8">ROUND(IF(C45="FDE", (J45/1.195)*(1+$B$10), J45*(1+$B$10)),2)</f>
        <v>2.6</v>
      </c>
      <c r="L45" s="24">
        <f t="shared" ref="L45:L119" si="9">ROUND(G45*K45,2)</f>
        <v>362.36</v>
      </c>
    </row>
    <row r="46" spans="1:12" ht="89.25" x14ac:dyDescent="0.25">
      <c r="A46" s="37" t="s">
        <v>148</v>
      </c>
      <c r="B46" s="36" t="s">
        <v>49</v>
      </c>
      <c r="C46" s="30" t="s">
        <v>86</v>
      </c>
      <c r="D46" s="18" t="s">
        <v>50</v>
      </c>
      <c r="E46" s="34" t="s">
        <v>244</v>
      </c>
      <c r="F46" s="35">
        <v>19.91</v>
      </c>
      <c r="G46" s="19">
        <v>19.91</v>
      </c>
      <c r="H46" s="17" t="s">
        <v>4</v>
      </c>
      <c r="I46" s="24" t="s">
        <v>89</v>
      </c>
      <c r="J46" s="54" t="s">
        <v>89</v>
      </c>
      <c r="K46" s="23">
        <f t="shared" si="8"/>
        <v>36.880000000000003</v>
      </c>
      <c r="L46" s="24">
        <f t="shared" si="9"/>
        <v>734.28</v>
      </c>
    </row>
    <row r="47" spans="1:12" ht="102" x14ac:dyDescent="0.25">
      <c r="A47" s="37" t="s">
        <v>216</v>
      </c>
      <c r="B47" s="36" t="s">
        <v>51</v>
      </c>
      <c r="C47" s="30" t="s">
        <v>86</v>
      </c>
      <c r="D47" s="18" t="s">
        <v>52</v>
      </c>
      <c r="E47" s="34" t="s">
        <v>245</v>
      </c>
      <c r="F47" s="35">
        <v>743.82</v>
      </c>
      <c r="G47" s="19">
        <v>743.82</v>
      </c>
      <c r="H47" s="17" t="s">
        <v>5</v>
      </c>
      <c r="I47" s="24" t="s">
        <v>87</v>
      </c>
      <c r="J47" s="54" t="s">
        <v>87</v>
      </c>
      <c r="K47" s="23">
        <f t="shared" ref="K47" si="10">ROUND(IF(C47="FDE", (J47/1.195)*(1+$B$10), J47*(1+$B$10)),2)</f>
        <v>7.35</v>
      </c>
      <c r="L47" s="24">
        <f t="shared" ref="L47" si="11">ROUND(G47*K47,2)</f>
        <v>5467.08</v>
      </c>
    </row>
    <row r="48" spans="1:12" ht="114.75" x14ac:dyDescent="0.25">
      <c r="A48" s="37" t="s">
        <v>223</v>
      </c>
      <c r="B48" s="36" t="s">
        <v>213</v>
      </c>
      <c r="C48" s="30" t="s">
        <v>103</v>
      </c>
      <c r="D48" s="18" t="s">
        <v>215</v>
      </c>
      <c r="E48" s="34" t="s">
        <v>217</v>
      </c>
      <c r="F48" s="35">
        <v>1</v>
      </c>
      <c r="G48" s="19">
        <v>1</v>
      </c>
      <c r="H48" s="30" t="s">
        <v>214</v>
      </c>
      <c r="I48" s="24">
        <v>2820.1099999999997</v>
      </c>
      <c r="J48" s="54">
        <v>2820.1099999999997</v>
      </c>
      <c r="K48" s="23">
        <f t="shared" ref="K48" si="12">ROUND(IF(C48="FDE", (J48/1.195)*(1+$B$10), J48*(1+$B$10)),2)</f>
        <v>3393.16</v>
      </c>
      <c r="L48" s="24">
        <f t="shared" ref="L48" si="13">ROUND(G48*K48,2)</f>
        <v>3393.16</v>
      </c>
    </row>
    <row r="49" spans="1:12" x14ac:dyDescent="0.25">
      <c r="A49" s="20" t="s">
        <v>77</v>
      </c>
      <c r="B49" s="33" t="s">
        <v>147</v>
      </c>
      <c r="C49" s="29"/>
      <c r="D49" s="21"/>
      <c r="E49" s="21"/>
      <c r="F49" s="20"/>
      <c r="G49" s="21"/>
      <c r="H49" s="21"/>
      <c r="I49" s="21"/>
      <c r="J49" s="55"/>
      <c r="K49" s="22"/>
      <c r="L49" s="22">
        <f>SUM(L50:L63)</f>
        <v>192381.09</v>
      </c>
    </row>
    <row r="50" spans="1:12" ht="51" x14ac:dyDescent="0.25">
      <c r="A50" s="37" t="s">
        <v>143</v>
      </c>
      <c r="B50" s="36" t="s">
        <v>13</v>
      </c>
      <c r="C50" s="30" t="s">
        <v>44</v>
      </c>
      <c r="D50" s="18" t="s">
        <v>14</v>
      </c>
      <c r="E50" s="34" t="s">
        <v>150</v>
      </c>
      <c r="F50" s="35">
        <v>582.77</v>
      </c>
      <c r="G50" s="19">
        <v>582.77</v>
      </c>
      <c r="H50" s="17" t="s">
        <v>4</v>
      </c>
      <c r="I50" s="24">
        <v>31.29</v>
      </c>
      <c r="J50" s="54">
        <v>31.29</v>
      </c>
      <c r="K50" s="23">
        <f t="shared" si="8"/>
        <v>37.65</v>
      </c>
      <c r="L50" s="24">
        <f t="shared" si="9"/>
        <v>21941.29</v>
      </c>
    </row>
    <row r="51" spans="1:12" ht="51" x14ac:dyDescent="0.25">
      <c r="A51" s="37" t="s">
        <v>144</v>
      </c>
      <c r="B51" s="36" t="s">
        <v>21</v>
      </c>
      <c r="C51" s="30" t="s">
        <v>44</v>
      </c>
      <c r="D51" s="18" t="s">
        <v>22</v>
      </c>
      <c r="E51" s="34" t="s">
        <v>151</v>
      </c>
      <c r="F51" s="35">
        <v>34.966200000000001</v>
      </c>
      <c r="G51" s="19">
        <v>34.97</v>
      </c>
      <c r="H51" s="17" t="s">
        <v>6</v>
      </c>
      <c r="I51" s="24">
        <v>18.149999999999999</v>
      </c>
      <c r="J51" s="54">
        <v>18.149999999999999</v>
      </c>
      <c r="K51" s="23">
        <f t="shared" si="8"/>
        <v>21.84</v>
      </c>
      <c r="L51" s="24">
        <f t="shared" si="9"/>
        <v>763.74</v>
      </c>
    </row>
    <row r="52" spans="1:12" ht="38.25" x14ac:dyDescent="0.25">
      <c r="A52" s="37" t="s">
        <v>145</v>
      </c>
      <c r="B52" s="36" t="s">
        <v>17</v>
      </c>
      <c r="C52" s="30" t="s">
        <v>44</v>
      </c>
      <c r="D52" s="18" t="s">
        <v>18</v>
      </c>
      <c r="E52" s="34" t="s">
        <v>152</v>
      </c>
      <c r="F52" s="35">
        <v>34.966200000000001</v>
      </c>
      <c r="G52" s="19">
        <v>34.97</v>
      </c>
      <c r="H52" s="17" t="s">
        <v>6</v>
      </c>
      <c r="I52" s="24">
        <v>40.83</v>
      </c>
      <c r="J52" s="54">
        <v>40.83</v>
      </c>
      <c r="K52" s="23">
        <f t="shared" si="8"/>
        <v>49.13</v>
      </c>
      <c r="L52" s="24">
        <f t="shared" si="9"/>
        <v>1718.08</v>
      </c>
    </row>
    <row r="53" spans="1:12" ht="38.25" x14ac:dyDescent="0.25">
      <c r="A53" s="37" t="s">
        <v>146</v>
      </c>
      <c r="B53" s="36" t="s">
        <v>31</v>
      </c>
      <c r="C53" s="30" t="s">
        <v>44</v>
      </c>
      <c r="D53" s="18" t="s">
        <v>32</v>
      </c>
      <c r="E53" s="34" t="s">
        <v>153</v>
      </c>
      <c r="F53" s="35">
        <v>582.77</v>
      </c>
      <c r="G53" s="19">
        <v>582.77</v>
      </c>
      <c r="H53" s="17" t="s">
        <v>4</v>
      </c>
      <c r="I53" s="24">
        <v>25.04</v>
      </c>
      <c r="J53" s="54">
        <v>25.04</v>
      </c>
      <c r="K53" s="23">
        <f t="shared" si="8"/>
        <v>30.13</v>
      </c>
      <c r="L53" s="24">
        <f t="shared" si="9"/>
        <v>17558.86</v>
      </c>
    </row>
    <row r="54" spans="1:12" ht="25.5" x14ac:dyDescent="0.25">
      <c r="A54" s="37" t="s">
        <v>155</v>
      </c>
      <c r="B54" s="36" t="s">
        <v>29</v>
      </c>
      <c r="C54" s="30" t="s">
        <v>44</v>
      </c>
      <c r="D54" s="18" t="s">
        <v>30</v>
      </c>
      <c r="E54" s="34" t="s">
        <v>154</v>
      </c>
      <c r="F54" s="35">
        <v>58.277000000000001</v>
      </c>
      <c r="G54" s="19">
        <v>58.28</v>
      </c>
      <c r="H54" s="17" t="s">
        <v>6</v>
      </c>
      <c r="I54" s="24">
        <v>263.99</v>
      </c>
      <c r="J54" s="54">
        <v>263.99</v>
      </c>
      <c r="K54" s="23">
        <f t="shared" si="8"/>
        <v>317.63</v>
      </c>
      <c r="L54" s="24">
        <f t="shared" si="9"/>
        <v>18511.48</v>
      </c>
    </row>
    <row r="55" spans="1:12" ht="114.75" x14ac:dyDescent="0.25">
      <c r="A55" s="37" t="s">
        <v>156</v>
      </c>
      <c r="B55" s="36" t="s">
        <v>23</v>
      </c>
      <c r="C55" s="30" t="s">
        <v>44</v>
      </c>
      <c r="D55" s="18" t="s">
        <v>24</v>
      </c>
      <c r="E55" s="34" t="s">
        <v>157</v>
      </c>
      <c r="F55" s="35">
        <v>75.760100000000008</v>
      </c>
      <c r="G55" s="19">
        <v>75.760000000000005</v>
      </c>
      <c r="H55" s="17" t="s">
        <v>6</v>
      </c>
      <c r="I55" s="24">
        <v>28.34</v>
      </c>
      <c r="J55" s="54">
        <v>28.34</v>
      </c>
      <c r="K55" s="23">
        <f t="shared" si="8"/>
        <v>34.1</v>
      </c>
      <c r="L55" s="24">
        <f t="shared" si="9"/>
        <v>2583.42</v>
      </c>
    </row>
    <row r="56" spans="1:12" ht="38.25" x14ac:dyDescent="0.25">
      <c r="A56" s="37" t="s">
        <v>159</v>
      </c>
      <c r="B56" s="36" t="s">
        <v>15</v>
      </c>
      <c r="C56" s="30" t="s">
        <v>44</v>
      </c>
      <c r="D56" s="18" t="s">
        <v>16</v>
      </c>
      <c r="E56" s="34" t="s">
        <v>158</v>
      </c>
      <c r="F56" s="35">
        <v>851.39</v>
      </c>
      <c r="G56" s="19">
        <v>851.39</v>
      </c>
      <c r="H56" s="17" t="s">
        <v>4</v>
      </c>
      <c r="I56" s="24">
        <v>10</v>
      </c>
      <c r="J56" s="54">
        <v>10</v>
      </c>
      <c r="K56" s="23">
        <f t="shared" si="8"/>
        <v>12.03</v>
      </c>
      <c r="L56" s="24">
        <f t="shared" si="9"/>
        <v>10242.219999999999</v>
      </c>
    </row>
    <row r="57" spans="1:12" ht="76.5" x14ac:dyDescent="0.25">
      <c r="A57" s="37" t="s">
        <v>162</v>
      </c>
      <c r="B57" s="36" t="s">
        <v>25</v>
      </c>
      <c r="C57" s="30" t="s">
        <v>44</v>
      </c>
      <c r="D57" s="18" t="s">
        <v>26</v>
      </c>
      <c r="E57" s="34" t="s">
        <v>172</v>
      </c>
      <c r="F57" s="35">
        <v>12.770849999999999</v>
      </c>
      <c r="G57" s="19">
        <v>12.77</v>
      </c>
      <c r="H57" s="17" t="s">
        <v>6</v>
      </c>
      <c r="I57" s="24">
        <v>89.32</v>
      </c>
      <c r="J57" s="54">
        <v>89.32</v>
      </c>
      <c r="K57" s="23">
        <f t="shared" ref="K57" si="14">ROUND(IF(C57="FDE", (J57/1.195)*(1+$B$10), J57*(1+$B$10)),2)</f>
        <v>107.47</v>
      </c>
      <c r="L57" s="24">
        <f t="shared" ref="L57" si="15">ROUND(G57*K57,2)</f>
        <v>1372.39</v>
      </c>
    </row>
    <row r="58" spans="1:12" ht="51" x14ac:dyDescent="0.25">
      <c r="A58" s="37" t="s">
        <v>163</v>
      </c>
      <c r="B58" s="36" t="s">
        <v>21</v>
      </c>
      <c r="C58" s="30" t="s">
        <v>44</v>
      </c>
      <c r="D58" s="18" t="s">
        <v>22</v>
      </c>
      <c r="E58" s="34" t="s">
        <v>160</v>
      </c>
      <c r="F58" s="35">
        <v>51.083399999999997</v>
      </c>
      <c r="G58" s="19">
        <v>51.08</v>
      </c>
      <c r="H58" s="17" t="s">
        <v>6</v>
      </c>
      <c r="I58" s="24">
        <v>18.149999999999999</v>
      </c>
      <c r="J58" s="54">
        <v>18.149999999999999</v>
      </c>
      <c r="K58" s="23">
        <f t="shared" si="8"/>
        <v>21.84</v>
      </c>
      <c r="L58" s="24">
        <f t="shared" si="9"/>
        <v>1115.5899999999999</v>
      </c>
    </row>
    <row r="59" spans="1:12" ht="38.25" x14ac:dyDescent="0.25">
      <c r="A59" s="37" t="s">
        <v>167</v>
      </c>
      <c r="B59" s="36" t="s">
        <v>17</v>
      </c>
      <c r="C59" s="30" t="s">
        <v>44</v>
      </c>
      <c r="D59" s="18" t="s">
        <v>18</v>
      </c>
      <c r="E59" s="34" t="s">
        <v>161</v>
      </c>
      <c r="F59" s="35">
        <v>51.083399999999997</v>
      </c>
      <c r="G59" s="19">
        <v>51.08</v>
      </c>
      <c r="H59" s="17" t="s">
        <v>6</v>
      </c>
      <c r="I59" s="24">
        <v>40.83</v>
      </c>
      <c r="J59" s="54">
        <v>40.83</v>
      </c>
      <c r="K59" s="23">
        <f t="shared" si="8"/>
        <v>49.13</v>
      </c>
      <c r="L59" s="24">
        <f t="shared" si="9"/>
        <v>2509.56</v>
      </c>
    </row>
    <row r="60" spans="1:12" ht="25.5" x14ac:dyDescent="0.25">
      <c r="A60" s="37" t="s">
        <v>168</v>
      </c>
      <c r="B60" s="36" t="s">
        <v>37</v>
      </c>
      <c r="C60" s="30" t="s">
        <v>44</v>
      </c>
      <c r="D60" s="18" t="s">
        <v>38</v>
      </c>
      <c r="E60" s="34" t="s">
        <v>164</v>
      </c>
      <c r="F60" s="35">
        <v>582.77</v>
      </c>
      <c r="G60" s="19">
        <v>582.77</v>
      </c>
      <c r="H60" s="17" t="s">
        <v>4</v>
      </c>
      <c r="I60" s="24">
        <v>14.76</v>
      </c>
      <c r="J60" s="54">
        <v>14.76</v>
      </c>
      <c r="K60" s="23">
        <f t="shared" si="8"/>
        <v>17.760000000000002</v>
      </c>
      <c r="L60" s="24">
        <f t="shared" si="9"/>
        <v>10350</v>
      </c>
    </row>
    <row r="61" spans="1:12" ht="25.5" x14ac:dyDescent="0.25">
      <c r="A61" s="37" t="s">
        <v>169</v>
      </c>
      <c r="B61" s="36" t="s">
        <v>35</v>
      </c>
      <c r="C61" s="30" t="s">
        <v>44</v>
      </c>
      <c r="D61" s="18" t="s">
        <v>36</v>
      </c>
      <c r="E61" s="34" t="s">
        <v>165</v>
      </c>
      <c r="F61" s="35">
        <v>1434.1599999999999</v>
      </c>
      <c r="G61" s="19">
        <v>1434.16</v>
      </c>
      <c r="H61" s="17" t="s">
        <v>4</v>
      </c>
      <c r="I61" s="24">
        <v>5.88</v>
      </c>
      <c r="J61" s="54">
        <v>5.88</v>
      </c>
      <c r="K61" s="23">
        <f t="shared" si="8"/>
        <v>7.07</v>
      </c>
      <c r="L61" s="24">
        <f t="shared" si="9"/>
        <v>10139.51</v>
      </c>
    </row>
    <row r="62" spans="1:12" ht="51" x14ac:dyDescent="0.25">
      <c r="A62" s="37" t="s">
        <v>171</v>
      </c>
      <c r="B62" s="36" t="s">
        <v>33</v>
      </c>
      <c r="C62" s="30" t="s">
        <v>44</v>
      </c>
      <c r="D62" s="18" t="s">
        <v>34</v>
      </c>
      <c r="E62" s="34" t="s">
        <v>166</v>
      </c>
      <c r="F62" s="35">
        <v>50.195599999999999</v>
      </c>
      <c r="G62" s="19">
        <v>50.2</v>
      </c>
      <c r="H62" s="17" t="s">
        <v>6</v>
      </c>
      <c r="I62" s="24">
        <v>1493.06</v>
      </c>
      <c r="J62" s="54">
        <v>1493.06</v>
      </c>
      <c r="K62" s="23">
        <f t="shared" si="8"/>
        <v>1796.45</v>
      </c>
      <c r="L62" s="24">
        <f t="shared" si="9"/>
        <v>90181.79</v>
      </c>
    </row>
    <row r="63" spans="1:12" ht="114.75" x14ac:dyDescent="0.25">
      <c r="A63" s="37" t="s">
        <v>218</v>
      </c>
      <c r="B63" s="36" t="s">
        <v>213</v>
      </c>
      <c r="C63" s="30" t="s">
        <v>103</v>
      </c>
      <c r="D63" s="18" t="s">
        <v>215</v>
      </c>
      <c r="E63" s="34" t="s">
        <v>217</v>
      </c>
      <c r="F63" s="35">
        <v>1</v>
      </c>
      <c r="G63" s="19">
        <v>1</v>
      </c>
      <c r="H63" s="30" t="s">
        <v>214</v>
      </c>
      <c r="I63" s="24">
        <v>2820.1099999999997</v>
      </c>
      <c r="J63" s="54">
        <v>2820.1099999999997</v>
      </c>
      <c r="K63" s="23">
        <f t="shared" si="8"/>
        <v>3393.16</v>
      </c>
      <c r="L63" s="24">
        <f t="shared" si="9"/>
        <v>3393.16</v>
      </c>
    </row>
    <row r="64" spans="1:12" x14ac:dyDescent="0.25">
      <c r="A64" s="20" t="s">
        <v>78</v>
      </c>
      <c r="B64" s="33" t="s">
        <v>170</v>
      </c>
      <c r="C64" s="29"/>
      <c r="D64" s="21"/>
      <c r="E64" s="21"/>
      <c r="F64" s="20"/>
      <c r="G64" s="21"/>
      <c r="H64" s="21"/>
      <c r="I64" s="21"/>
      <c r="J64" s="55"/>
      <c r="K64" s="22"/>
      <c r="L64" s="22">
        <f>SUM(L65:L74)</f>
        <v>109025.90000000002</v>
      </c>
    </row>
    <row r="65" spans="1:12" ht="38.25" x14ac:dyDescent="0.25">
      <c r="A65" s="37" t="s">
        <v>174</v>
      </c>
      <c r="B65" s="36" t="s">
        <v>15</v>
      </c>
      <c r="C65" s="30" t="s">
        <v>44</v>
      </c>
      <c r="D65" s="18" t="s">
        <v>16</v>
      </c>
      <c r="E65" s="34" t="s">
        <v>173</v>
      </c>
      <c r="F65" s="35">
        <v>1184.3399999999999</v>
      </c>
      <c r="G65" s="19">
        <v>1184.3399999999999</v>
      </c>
      <c r="H65" s="17" t="s">
        <v>4</v>
      </c>
      <c r="I65" s="24">
        <v>10</v>
      </c>
      <c r="J65" s="54">
        <v>10</v>
      </c>
      <c r="K65" s="23">
        <f t="shared" si="8"/>
        <v>12.03</v>
      </c>
      <c r="L65" s="24">
        <f t="shared" si="9"/>
        <v>14247.61</v>
      </c>
    </row>
    <row r="66" spans="1:12" ht="76.5" x14ac:dyDescent="0.25">
      <c r="A66" s="37" t="s">
        <v>175</v>
      </c>
      <c r="B66" s="36" t="s">
        <v>25</v>
      </c>
      <c r="C66" s="30" t="s">
        <v>44</v>
      </c>
      <c r="D66" s="18" t="s">
        <v>26</v>
      </c>
      <c r="E66" s="34" t="s">
        <v>172</v>
      </c>
      <c r="F66" s="35">
        <v>17.765099999999997</v>
      </c>
      <c r="G66" s="19">
        <v>17.77</v>
      </c>
      <c r="H66" s="17" t="s">
        <v>6</v>
      </c>
      <c r="I66" s="24">
        <v>89.32</v>
      </c>
      <c r="J66" s="54">
        <v>89.32</v>
      </c>
      <c r="K66" s="23">
        <f t="shared" si="8"/>
        <v>107.47</v>
      </c>
      <c r="L66" s="24">
        <f t="shared" si="9"/>
        <v>1909.74</v>
      </c>
    </row>
    <row r="67" spans="1:12" ht="51" x14ac:dyDescent="0.25">
      <c r="A67" s="37" t="s">
        <v>176</v>
      </c>
      <c r="B67" s="36" t="s">
        <v>21</v>
      </c>
      <c r="C67" s="30" t="s">
        <v>44</v>
      </c>
      <c r="D67" s="18" t="s">
        <v>22</v>
      </c>
      <c r="E67" s="34" t="s">
        <v>160</v>
      </c>
      <c r="F67" s="35">
        <v>71.060399999999987</v>
      </c>
      <c r="G67" s="19">
        <v>71.06</v>
      </c>
      <c r="H67" s="17" t="s">
        <v>6</v>
      </c>
      <c r="I67" s="24">
        <v>18.149999999999999</v>
      </c>
      <c r="J67" s="54">
        <v>18.149999999999999</v>
      </c>
      <c r="K67" s="23">
        <f t="shared" si="8"/>
        <v>21.84</v>
      </c>
      <c r="L67" s="24">
        <f t="shared" si="9"/>
        <v>1551.95</v>
      </c>
    </row>
    <row r="68" spans="1:12" ht="38.25" x14ac:dyDescent="0.25">
      <c r="A68" s="37" t="s">
        <v>177</v>
      </c>
      <c r="B68" s="36" t="s">
        <v>17</v>
      </c>
      <c r="C68" s="30" t="s">
        <v>44</v>
      </c>
      <c r="D68" s="18" t="s">
        <v>18</v>
      </c>
      <c r="E68" s="34" t="s">
        <v>161</v>
      </c>
      <c r="F68" s="35">
        <v>71.060399999999987</v>
      </c>
      <c r="G68" s="19">
        <v>71.06</v>
      </c>
      <c r="H68" s="17" t="s">
        <v>6</v>
      </c>
      <c r="I68" s="24">
        <v>40.83</v>
      </c>
      <c r="J68" s="54">
        <v>40.83</v>
      </c>
      <c r="K68" s="23">
        <f t="shared" si="8"/>
        <v>49.13</v>
      </c>
      <c r="L68" s="24">
        <f t="shared" si="9"/>
        <v>3491.18</v>
      </c>
    </row>
    <row r="69" spans="1:12" ht="25.5" x14ac:dyDescent="0.25">
      <c r="A69" s="37" t="s">
        <v>178</v>
      </c>
      <c r="B69" s="36" t="s">
        <v>35</v>
      </c>
      <c r="C69" s="30" t="s">
        <v>44</v>
      </c>
      <c r="D69" s="18" t="s">
        <v>36</v>
      </c>
      <c r="E69" s="34" t="s">
        <v>165</v>
      </c>
      <c r="F69" s="35">
        <v>1184.3399999999999</v>
      </c>
      <c r="G69" s="19">
        <v>1184.3399999999999</v>
      </c>
      <c r="H69" s="17" t="s">
        <v>4</v>
      </c>
      <c r="I69" s="24">
        <v>5.88</v>
      </c>
      <c r="J69" s="54">
        <v>5.88</v>
      </c>
      <c r="K69" s="23">
        <f t="shared" si="8"/>
        <v>7.07</v>
      </c>
      <c r="L69" s="24">
        <f t="shared" si="9"/>
        <v>8373.2800000000007</v>
      </c>
    </row>
    <row r="70" spans="1:12" ht="51" x14ac:dyDescent="0.25">
      <c r="A70" s="37" t="s">
        <v>179</v>
      </c>
      <c r="B70" s="36" t="s">
        <v>33</v>
      </c>
      <c r="C70" s="30" t="s">
        <v>44</v>
      </c>
      <c r="D70" s="18" t="s">
        <v>34</v>
      </c>
      <c r="E70" s="34" t="s">
        <v>166</v>
      </c>
      <c r="F70" s="35">
        <v>41.451900000000002</v>
      </c>
      <c r="G70" s="19">
        <v>41.45</v>
      </c>
      <c r="H70" s="17" t="s">
        <v>6</v>
      </c>
      <c r="I70" s="24">
        <v>1493.06</v>
      </c>
      <c r="J70" s="54">
        <v>1493.06</v>
      </c>
      <c r="K70" s="23">
        <f t="shared" si="8"/>
        <v>1796.45</v>
      </c>
      <c r="L70" s="24">
        <f t="shared" si="9"/>
        <v>74462.850000000006</v>
      </c>
    </row>
    <row r="71" spans="1:12" ht="89.25" x14ac:dyDescent="0.25">
      <c r="A71" s="37" t="s">
        <v>180</v>
      </c>
      <c r="B71" s="36" t="s">
        <v>49</v>
      </c>
      <c r="C71" s="30" t="s">
        <v>86</v>
      </c>
      <c r="D71" s="18" t="s">
        <v>50</v>
      </c>
      <c r="E71" s="34" t="s">
        <v>261</v>
      </c>
      <c r="F71" s="35">
        <v>34.68</v>
      </c>
      <c r="G71" s="19">
        <v>34.68</v>
      </c>
      <c r="H71" s="17" t="s">
        <v>4</v>
      </c>
      <c r="I71" s="24" t="s">
        <v>89</v>
      </c>
      <c r="J71" s="54" t="s">
        <v>89</v>
      </c>
      <c r="K71" s="23">
        <f t="shared" ref="K71:K72" si="16">ROUND(IF(C71="FDE", (J71/1.195)*(1+$B$10), J71*(1+$B$10)),2)</f>
        <v>36.880000000000003</v>
      </c>
      <c r="L71" s="24">
        <f t="shared" ref="L71:L72" si="17">ROUND(G71*K71,2)</f>
        <v>1279</v>
      </c>
    </row>
    <row r="72" spans="1:12" ht="102" x14ac:dyDescent="0.25">
      <c r="A72" s="37" t="s">
        <v>236</v>
      </c>
      <c r="B72" s="36" t="s">
        <v>51</v>
      </c>
      <c r="C72" s="30" t="s">
        <v>86</v>
      </c>
      <c r="D72" s="18" t="s">
        <v>52</v>
      </c>
      <c r="E72" s="34" t="s">
        <v>245</v>
      </c>
      <c r="F72" s="35">
        <v>30</v>
      </c>
      <c r="G72" s="19">
        <v>30</v>
      </c>
      <c r="H72" s="17" t="s">
        <v>5</v>
      </c>
      <c r="I72" s="24" t="s">
        <v>87</v>
      </c>
      <c r="J72" s="54" t="s">
        <v>87</v>
      </c>
      <c r="K72" s="23">
        <f t="shared" si="16"/>
        <v>7.35</v>
      </c>
      <c r="L72" s="24">
        <f t="shared" si="17"/>
        <v>220.5</v>
      </c>
    </row>
    <row r="73" spans="1:12" ht="63.75" x14ac:dyDescent="0.25">
      <c r="A73" s="37" t="s">
        <v>237</v>
      </c>
      <c r="B73" s="36" t="s">
        <v>53</v>
      </c>
      <c r="C73" s="30" t="s">
        <v>86</v>
      </c>
      <c r="D73" s="18" t="s">
        <v>54</v>
      </c>
      <c r="E73" s="34" t="s">
        <v>260</v>
      </c>
      <c r="F73" s="35">
        <v>1.41</v>
      </c>
      <c r="G73" s="19">
        <v>1.41</v>
      </c>
      <c r="H73" s="17" t="s">
        <v>4</v>
      </c>
      <c r="I73" s="24" t="s">
        <v>93</v>
      </c>
      <c r="J73" s="54" t="s">
        <v>93</v>
      </c>
      <c r="K73" s="23">
        <f t="shared" ref="K73" si="18">ROUND(IF(C73="FDE", (J73/1.195)*(1+$B$10), J73*(1+$B$10)),2)</f>
        <v>68.53</v>
      </c>
      <c r="L73" s="24">
        <f t="shared" ref="L73" si="19">ROUND(G73*K73,2)</f>
        <v>96.63</v>
      </c>
    </row>
    <row r="74" spans="1:12" ht="114.75" x14ac:dyDescent="0.25">
      <c r="A74" s="37" t="s">
        <v>238</v>
      </c>
      <c r="B74" s="36" t="s">
        <v>213</v>
      </c>
      <c r="C74" s="30" t="s">
        <v>103</v>
      </c>
      <c r="D74" s="18" t="s">
        <v>215</v>
      </c>
      <c r="E74" s="34" t="s">
        <v>217</v>
      </c>
      <c r="F74" s="35">
        <v>1</v>
      </c>
      <c r="G74" s="19">
        <v>1</v>
      </c>
      <c r="H74" s="30" t="s">
        <v>214</v>
      </c>
      <c r="I74" s="24">
        <v>2820.1099999999997</v>
      </c>
      <c r="J74" s="54">
        <v>2820.1099999999997</v>
      </c>
      <c r="K74" s="23">
        <f t="shared" ref="K74" si="20">ROUND(IF(C74="FDE", (J74/1.195)*(1+$B$10), J74*(1+$B$10)),2)</f>
        <v>3393.16</v>
      </c>
      <c r="L74" s="24">
        <f t="shared" ref="L74" si="21">ROUND(G74*K74,2)</f>
        <v>3393.16</v>
      </c>
    </row>
    <row r="75" spans="1:12" x14ac:dyDescent="0.25">
      <c r="A75" s="20" t="s">
        <v>79</v>
      </c>
      <c r="B75" s="33" t="s">
        <v>189</v>
      </c>
      <c r="C75" s="29"/>
      <c r="D75" s="21"/>
      <c r="E75" s="21"/>
      <c r="F75" s="20"/>
      <c r="G75" s="21"/>
      <c r="H75" s="21"/>
      <c r="I75" s="21"/>
      <c r="J75" s="55"/>
      <c r="K75" s="22"/>
      <c r="L75" s="22">
        <f>SUM(L76:L85)</f>
        <v>106083.94</v>
      </c>
    </row>
    <row r="76" spans="1:12" ht="38.25" x14ac:dyDescent="0.25">
      <c r="A76" s="37" t="s">
        <v>181</v>
      </c>
      <c r="B76" s="36" t="s">
        <v>15</v>
      </c>
      <c r="C76" s="30" t="s">
        <v>44</v>
      </c>
      <c r="D76" s="18" t="s">
        <v>16</v>
      </c>
      <c r="E76" s="34" t="s">
        <v>173</v>
      </c>
      <c r="F76" s="35">
        <v>1150.73</v>
      </c>
      <c r="G76" s="19">
        <v>1150.73</v>
      </c>
      <c r="H76" s="17" t="s">
        <v>4</v>
      </c>
      <c r="I76" s="24">
        <v>10</v>
      </c>
      <c r="J76" s="54">
        <v>10</v>
      </c>
      <c r="K76" s="23">
        <f t="shared" si="8"/>
        <v>12.03</v>
      </c>
      <c r="L76" s="24">
        <f t="shared" si="9"/>
        <v>13843.28</v>
      </c>
    </row>
    <row r="77" spans="1:12" ht="76.5" x14ac:dyDescent="0.25">
      <c r="A77" s="37" t="s">
        <v>184</v>
      </c>
      <c r="B77" s="36" t="s">
        <v>25</v>
      </c>
      <c r="C77" s="30" t="s">
        <v>44</v>
      </c>
      <c r="D77" s="18" t="s">
        <v>26</v>
      </c>
      <c r="E77" s="34" t="s">
        <v>172</v>
      </c>
      <c r="F77" s="35">
        <v>17.260950000000001</v>
      </c>
      <c r="G77" s="19">
        <v>17.260000000000002</v>
      </c>
      <c r="H77" s="17" t="s">
        <v>6</v>
      </c>
      <c r="I77" s="24">
        <v>89.32</v>
      </c>
      <c r="J77" s="54">
        <v>89.32</v>
      </c>
      <c r="K77" s="23">
        <f t="shared" si="8"/>
        <v>107.47</v>
      </c>
      <c r="L77" s="24">
        <f t="shared" si="9"/>
        <v>1854.93</v>
      </c>
    </row>
    <row r="78" spans="1:12" ht="51" x14ac:dyDescent="0.25">
      <c r="A78" s="37" t="s">
        <v>185</v>
      </c>
      <c r="B78" s="36" t="s">
        <v>21</v>
      </c>
      <c r="C78" s="30" t="s">
        <v>44</v>
      </c>
      <c r="D78" s="18" t="s">
        <v>22</v>
      </c>
      <c r="E78" s="34" t="s">
        <v>160</v>
      </c>
      <c r="F78" s="35">
        <v>69.043800000000005</v>
      </c>
      <c r="G78" s="19">
        <v>69.040000000000006</v>
      </c>
      <c r="H78" s="17" t="s">
        <v>6</v>
      </c>
      <c r="I78" s="24">
        <v>18.149999999999999</v>
      </c>
      <c r="J78" s="54">
        <v>18.149999999999999</v>
      </c>
      <c r="K78" s="23">
        <f t="shared" si="8"/>
        <v>21.84</v>
      </c>
      <c r="L78" s="24">
        <f t="shared" si="9"/>
        <v>1507.83</v>
      </c>
    </row>
    <row r="79" spans="1:12" ht="38.25" x14ac:dyDescent="0.25">
      <c r="A79" s="37" t="s">
        <v>186</v>
      </c>
      <c r="B79" s="36" t="s">
        <v>17</v>
      </c>
      <c r="C79" s="30" t="s">
        <v>44</v>
      </c>
      <c r="D79" s="18" t="s">
        <v>18</v>
      </c>
      <c r="E79" s="34" t="s">
        <v>161</v>
      </c>
      <c r="F79" s="35">
        <v>69.043800000000005</v>
      </c>
      <c r="G79" s="19">
        <v>69.040000000000006</v>
      </c>
      <c r="H79" s="17" t="s">
        <v>6</v>
      </c>
      <c r="I79" s="24">
        <v>40.83</v>
      </c>
      <c r="J79" s="54">
        <v>40.83</v>
      </c>
      <c r="K79" s="23">
        <f t="shared" si="8"/>
        <v>49.13</v>
      </c>
      <c r="L79" s="24">
        <f t="shared" si="9"/>
        <v>3391.94</v>
      </c>
    </row>
    <row r="80" spans="1:12" ht="25.5" x14ac:dyDescent="0.25">
      <c r="A80" s="37" t="s">
        <v>187</v>
      </c>
      <c r="B80" s="36" t="s">
        <v>35</v>
      </c>
      <c r="C80" s="30" t="s">
        <v>44</v>
      </c>
      <c r="D80" s="18" t="s">
        <v>36</v>
      </c>
      <c r="E80" s="34" t="s">
        <v>165</v>
      </c>
      <c r="F80" s="35">
        <v>1150.73</v>
      </c>
      <c r="G80" s="19">
        <v>1150.73</v>
      </c>
      <c r="H80" s="17" t="s">
        <v>4</v>
      </c>
      <c r="I80" s="24">
        <v>5.88</v>
      </c>
      <c r="J80" s="54">
        <v>5.88</v>
      </c>
      <c r="K80" s="23">
        <f t="shared" si="8"/>
        <v>7.07</v>
      </c>
      <c r="L80" s="24">
        <f t="shared" si="9"/>
        <v>8135.66</v>
      </c>
    </row>
    <row r="81" spans="1:12" ht="51" x14ac:dyDescent="0.25">
      <c r="A81" s="37" t="s">
        <v>188</v>
      </c>
      <c r="B81" s="36" t="s">
        <v>33</v>
      </c>
      <c r="C81" s="30" t="s">
        <v>44</v>
      </c>
      <c r="D81" s="18" t="s">
        <v>34</v>
      </c>
      <c r="E81" s="34" t="s">
        <v>166</v>
      </c>
      <c r="F81" s="35">
        <v>40.275550000000003</v>
      </c>
      <c r="G81" s="19">
        <v>40.28</v>
      </c>
      <c r="H81" s="17" t="s">
        <v>6</v>
      </c>
      <c r="I81" s="24">
        <v>1493.06</v>
      </c>
      <c r="J81" s="54">
        <v>1493.06</v>
      </c>
      <c r="K81" s="23">
        <f t="shared" si="8"/>
        <v>1796.45</v>
      </c>
      <c r="L81" s="24">
        <f t="shared" si="9"/>
        <v>72361.009999999995</v>
      </c>
    </row>
    <row r="82" spans="1:12" ht="89.25" x14ac:dyDescent="0.25">
      <c r="A82" s="37" t="s">
        <v>219</v>
      </c>
      <c r="B82" s="36" t="s">
        <v>49</v>
      </c>
      <c r="C82" s="30" t="s">
        <v>86</v>
      </c>
      <c r="D82" s="18" t="s">
        <v>50</v>
      </c>
      <c r="E82" s="34" t="s">
        <v>261</v>
      </c>
      <c r="F82" s="35">
        <v>34.68</v>
      </c>
      <c r="G82" s="19">
        <v>34.68</v>
      </c>
      <c r="H82" s="17" t="s">
        <v>4</v>
      </c>
      <c r="I82" s="24" t="s">
        <v>89</v>
      </c>
      <c r="J82" s="54" t="s">
        <v>89</v>
      </c>
      <c r="K82" s="23">
        <f t="shared" si="8"/>
        <v>36.880000000000003</v>
      </c>
      <c r="L82" s="24">
        <f t="shared" si="9"/>
        <v>1279</v>
      </c>
    </row>
    <row r="83" spans="1:12" ht="102" x14ac:dyDescent="0.25">
      <c r="A83" s="37" t="s">
        <v>239</v>
      </c>
      <c r="B83" s="36" t="s">
        <v>51</v>
      </c>
      <c r="C83" s="30" t="s">
        <v>86</v>
      </c>
      <c r="D83" s="18" t="s">
        <v>52</v>
      </c>
      <c r="E83" s="34" t="s">
        <v>245</v>
      </c>
      <c r="F83" s="35">
        <v>30</v>
      </c>
      <c r="G83" s="19">
        <v>30</v>
      </c>
      <c r="H83" s="17" t="s">
        <v>5</v>
      </c>
      <c r="I83" s="24" t="s">
        <v>87</v>
      </c>
      <c r="J83" s="54" t="s">
        <v>87</v>
      </c>
      <c r="K83" s="23">
        <f t="shared" si="8"/>
        <v>7.35</v>
      </c>
      <c r="L83" s="24">
        <f t="shared" si="9"/>
        <v>220.5</v>
      </c>
    </row>
    <row r="84" spans="1:12" ht="63.75" x14ac:dyDescent="0.25">
      <c r="A84" s="37" t="s">
        <v>240</v>
      </c>
      <c r="B84" s="36" t="s">
        <v>53</v>
      </c>
      <c r="C84" s="30" t="s">
        <v>86</v>
      </c>
      <c r="D84" s="18" t="s">
        <v>54</v>
      </c>
      <c r="E84" s="34" t="s">
        <v>260</v>
      </c>
      <c r="F84" s="35">
        <v>1.41</v>
      </c>
      <c r="G84" s="19">
        <v>1.41</v>
      </c>
      <c r="H84" s="17" t="s">
        <v>4</v>
      </c>
      <c r="I84" s="24" t="s">
        <v>93</v>
      </c>
      <c r="J84" s="54" t="s">
        <v>93</v>
      </c>
      <c r="K84" s="23">
        <f t="shared" si="8"/>
        <v>68.53</v>
      </c>
      <c r="L84" s="24">
        <f t="shared" si="9"/>
        <v>96.63</v>
      </c>
    </row>
    <row r="85" spans="1:12" ht="114.75" x14ac:dyDescent="0.25">
      <c r="A85" s="37" t="s">
        <v>241</v>
      </c>
      <c r="B85" s="36" t="s">
        <v>213</v>
      </c>
      <c r="C85" s="30" t="s">
        <v>103</v>
      </c>
      <c r="D85" s="18" t="s">
        <v>215</v>
      </c>
      <c r="E85" s="34" t="s">
        <v>217</v>
      </c>
      <c r="F85" s="35">
        <v>1</v>
      </c>
      <c r="G85" s="19">
        <v>1</v>
      </c>
      <c r="H85" s="30" t="s">
        <v>214</v>
      </c>
      <c r="I85" s="24">
        <v>2820.1099999999997</v>
      </c>
      <c r="J85" s="54">
        <v>2820.1099999999997</v>
      </c>
      <c r="K85" s="23">
        <f t="shared" si="8"/>
        <v>3393.16</v>
      </c>
      <c r="L85" s="24">
        <f t="shared" si="9"/>
        <v>3393.16</v>
      </c>
    </row>
    <row r="86" spans="1:12" x14ac:dyDescent="0.25">
      <c r="A86" s="20" t="s">
        <v>80</v>
      </c>
      <c r="B86" s="33" t="s">
        <v>190</v>
      </c>
      <c r="C86" s="29"/>
      <c r="D86" s="21"/>
      <c r="E86" s="21"/>
      <c r="F86" s="20"/>
      <c r="G86" s="21"/>
      <c r="H86" s="21"/>
      <c r="I86" s="21"/>
      <c r="J86" s="55"/>
      <c r="K86" s="22"/>
      <c r="L86" s="22">
        <f>SUM(L87:L96)</f>
        <v>110426.98000000001</v>
      </c>
    </row>
    <row r="87" spans="1:12" ht="38.25" x14ac:dyDescent="0.25">
      <c r="A87" s="37" t="s">
        <v>182</v>
      </c>
      <c r="B87" s="36" t="s">
        <v>15</v>
      </c>
      <c r="C87" s="30" t="s">
        <v>44</v>
      </c>
      <c r="D87" s="18" t="s">
        <v>16</v>
      </c>
      <c r="E87" s="34" t="s">
        <v>173</v>
      </c>
      <c r="F87" s="35">
        <v>1200.2</v>
      </c>
      <c r="G87" s="19">
        <v>1200.2</v>
      </c>
      <c r="H87" s="17" t="s">
        <v>4</v>
      </c>
      <c r="I87" s="24">
        <v>10</v>
      </c>
      <c r="J87" s="54">
        <v>10</v>
      </c>
      <c r="K87" s="23">
        <f t="shared" si="8"/>
        <v>12.03</v>
      </c>
      <c r="L87" s="24">
        <f t="shared" si="9"/>
        <v>14438.41</v>
      </c>
    </row>
    <row r="88" spans="1:12" ht="76.5" x14ac:dyDescent="0.25">
      <c r="A88" s="37" t="s">
        <v>191</v>
      </c>
      <c r="B88" s="36" t="s">
        <v>25</v>
      </c>
      <c r="C88" s="30" t="s">
        <v>44</v>
      </c>
      <c r="D88" s="18" t="s">
        <v>26</v>
      </c>
      <c r="E88" s="34" t="s">
        <v>172</v>
      </c>
      <c r="F88" s="35">
        <v>18.003</v>
      </c>
      <c r="G88" s="19">
        <v>18</v>
      </c>
      <c r="H88" s="17" t="s">
        <v>6</v>
      </c>
      <c r="I88" s="24">
        <v>89.32</v>
      </c>
      <c r="J88" s="54">
        <v>89.32</v>
      </c>
      <c r="K88" s="23">
        <f t="shared" si="8"/>
        <v>107.47</v>
      </c>
      <c r="L88" s="24">
        <f t="shared" si="9"/>
        <v>1934.46</v>
      </c>
    </row>
    <row r="89" spans="1:12" ht="51" x14ac:dyDescent="0.25">
      <c r="A89" s="37" t="s">
        <v>192</v>
      </c>
      <c r="B89" s="36" t="s">
        <v>21</v>
      </c>
      <c r="C89" s="30" t="s">
        <v>44</v>
      </c>
      <c r="D89" s="18" t="s">
        <v>22</v>
      </c>
      <c r="E89" s="34" t="s">
        <v>160</v>
      </c>
      <c r="F89" s="35">
        <v>72.012</v>
      </c>
      <c r="G89" s="19">
        <v>72.010000000000005</v>
      </c>
      <c r="H89" s="17" t="s">
        <v>6</v>
      </c>
      <c r="I89" s="24">
        <v>18.149999999999999</v>
      </c>
      <c r="J89" s="54">
        <v>18.149999999999999</v>
      </c>
      <c r="K89" s="23">
        <f t="shared" si="8"/>
        <v>21.84</v>
      </c>
      <c r="L89" s="24">
        <f t="shared" si="9"/>
        <v>1572.7</v>
      </c>
    </row>
    <row r="90" spans="1:12" ht="38.25" x14ac:dyDescent="0.25">
      <c r="A90" s="37" t="s">
        <v>183</v>
      </c>
      <c r="B90" s="36" t="s">
        <v>17</v>
      </c>
      <c r="C90" s="30" t="s">
        <v>44</v>
      </c>
      <c r="D90" s="18" t="s">
        <v>18</v>
      </c>
      <c r="E90" s="34" t="s">
        <v>161</v>
      </c>
      <c r="F90" s="35">
        <v>72.012</v>
      </c>
      <c r="G90" s="19">
        <v>72.010000000000005</v>
      </c>
      <c r="H90" s="17" t="s">
        <v>6</v>
      </c>
      <c r="I90" s="24">
        <v>40.83</v>
      </c>
      <c r="J90" s="54">
        <v>40.83</v>
      </c>
      <c r="K90" s="23">
        <f t="shared" si="8"/>
        <v>49.13</v>
      </c>
      <c r="L90" s="24">
        <f t="shared" si="9"/>
        <v>3537.85</v>
      </c>
    </row>
    <row r="91" spans="1:12" ht="25.5" x14ac:dyDescent="0.25">
      <c r="A91" s="37" t="s">
        <v>193</v>
      </c>
      <c r="B91" s="36" t="s">
        <v>35</v>
      </c>
      <c r="C91" s="30" t="s">
        <v>44</v>
      </c>
      <c r="D91" s="18" t="s">
        <v>36</v>
      </c>
      <c r="E91" s="34" t="s">
        <v>165</v>
      </c>
      <c r="F91" s="35">
        <v>1200.2</v>
      </c>
      <c r="G91" s="19">
        <v>1200.2</v>
      </c>
      <c r="H91" s="17" t="s">
        <v>4</v>
      </c>
      <c r="I91" s="24">
        <v>5.88</v>
      </c>
      <c r="J91" s="54">
        <v>5.88</v>
      </c>
      <c r="K91" s="23">
        <f t="shared" si="8"/>
        <v>7.07</v>
      </c>
      <c r="L91" s="24">
        <f t="shared" si="9"/>
        <v>8485.41</v>
      </c>
    </row>
    <row r="92" spans="1:12" ht="51" x14ac:dyDescent="0.25">
      <c r="A92" s="37" t="s">
        <v>194</v>
      </c>
      <c r="B92" s="36" t="s">
        <v>33</v>
      </c>
      <c r="C92" s="30" t="s">
        <v>44</v>
      </c>
      <c r="D92" s="18" t="s">
        <v>34</v>
      </c>
      <c r="E92" s="34" t="s">
        <v>166</v>
      </c>
      <c r="F92" s="35">
        <v>42.007000000000005</v>
      </c>
      <c r="G92" s="19">
        <v>42.01</v>
      </c>
      <c r="H92" s="17" t="s">
        <v>6</v>
      </c>
      <c r="I92" s="24">
        <v>1493.06</v>
      </c>
      <c r="J92" s="54">
        <v>1493.06</v>
      </c>
      <c r="K92" s="23">
        <f t="shared" si="8"/>
        <v>1796.45</v>
      </c>
      <c r="L92" s="24">
        <f t="shared" si="9"/>
        <v>75468.86</v>
      </c>
    </row>
    <row r="93" spans="1:12" ht="89.25" x14ac:dyDescent="0.25">
      <c r="A93" s="37" t="s">
        <v>196</v>
      </c>
      <c r="B93" s="36" t="s">
        <v>49</v>
      </c>
      <c r="C93" s="30" t="s">
        <v>86</v>
      </c>
      <c r="D93" s="18" t="s">
        <v>50</v>
      </c>
      <c r="E93" s="34" t="s">
        <v>261</v>
      </c>
      <c r="F93" s="35">
        <v>34.68</v>
      </c>
      <c r="G93" s="19">
        <v>34.68</v>
      </c>
      <c r="H93" s="17" t="s">
        <v>4</v>
      </c>
      <c r="I93" s="24" t="s">
        <v>89</v>
      </c>
      <c r="J93" s="54" t="s">
        <v>89</v>
      </c>
      <c r="K93" s="23">
        <f t="shared" ref="K93:K95" si="22">ROUND(IF(C93="FDE", (J93/1.195)*(1+$B$10), J93*(1+$B$10)),2)</f>
        <v>36.880000000000003</v>
      </c>
      <c r="L93" s="24">
        <f t="shared" ref="L93:L95" si="23">ROUND(G93*K93,2)</f>
        <v>1279</v>
      </c>
    </row>
    <row r="94" spans="1:12" ht="102" x14ac:dyDescent="0.25">
      <c r="A94" s="37" t="s">
        <v>197</v>
      </c>
      <c r="B94" s="36" t="s">
        <v>51</v>
      </c>
      <c r="C94" s="30" t="s">
        <v>86</v>
      </c>
      <c r="D94" s="18" t="s">
        <v>52</v>
      </c>
      <c r="E94" s="34" t="s">
        <v>245</v>
      </c>
      <c r="F94" s="35">
        <v>30</v>
      </c>
      <c r="G94" s="19">
        <v>30</v>
      </c>
      <c r="H94" s="17" t="s">
        <v>5</v>
      </c>
      <c r="I94" s="24" t="s">
        <v>87</v>
      </c>
      <c r="J94" s="54" t="s">
        <v>87</v>
      </c>
      <c r="K94" s="23">
        <f t="shared" si="22"/>
        <v>7.35</v>
      </c>
      <c r="L94" s="24">
        <f t="shared" si="23"/>
        <v>220.5</v>
      </c>
    </row>
    <row r="95" spans="1:12" ht="63.75" x14ac:dyDescent="0.25">
      <c r="A95" s="37" t="s">
        <v>198</v>
      </c>
      <c r="B95" s="36" t="s">
        <v>53</v>
      </c>
      <c r="C95" s="30" t="s">
        <v>86</v>
      </c>
      <c r="D95" s="18" t="s">
        <v>54</v>
      </c>
      <c r="E95" s="34" t="s">
        <v>260</v>
      </c>
      <c r="F95" s="35">
        <v>1.41</v>
      </c>
      <c r="G95" s="19">
        <v>1.41</v>
      </c>
      <c r="H95" s="17" t="s">
        <v>4</v>
      </c>
      <c r="I95" s="24" t="s">
        <v>93</v>
      </c>
      <c r="J95" s="54" t="s">
        <v>93</v>
      </c>
      <c r="K95" s="23">
        <f t="shared" si="22"/>
        <v>68.53</v>
      </c>
      <c r="L95" s="24">
        <f t="shared" si="23"/>
        <v>96.63</v>
      </c>
    </row>
    <row r="96" spans="1:12" ht="114.75" x14ac:dyDescent="0.25">
      <c r="A96" s="37" t="s">
        <v>199</v>
      </c>
      <c r="B96" s="36" t="s">
        <v>213</v>
      </c>
      <c r="C96" s="30" t="s">
        <v>103</v>
      </c>
      <c r="D96" s="18" t="s">
        <v>215</v>
      </c>
      <c r="E96" s="34" t="s">
        <v>217</v>
      </c>
      <c r="F96" s="35">
        <v>1</v>
      </c>
      <c r="G96" s="19">
        <v>1</v>
      </c>
      <c r="H96" s="30" t="s">
        <v>214</v>
      </c>
      <c r="I96" s="24">
        <v>2820.1099999999997</v>
      </c>
      <c r="J96" s="54">
        <v>2820.1099999999997</v>
      </c>
      <c r="K96" s="23">
        <f t="shared" ref="K96" si="24">ROUND(IF(C96="FDE", (J96/1.195)*(1+$B$10), J96*(1+$B$10)),2)</f>
        <v>3393.16</v>
      </c>
      <c r="L96" s="24">
        <f t="shared" ref="L96" si="25">ROUND(G96*K96,2)</f>
        <v>3393.16</v>
      </c>
    </row>
    <row r="97" spans="1:12" x14ac:dyDescent="0.25">
      <c r="A97" s="20" t="s">
        <v>81</v>
      </c>
      <c r="B97" s="33" t="s">
        <v>195</v>
      </c>
      <c r="C97" s="29"/>
      <c r="D97" s="21"/>
      <c r="E97" s="21"/>
      <c r="F97" s="20"/>
      <c r="G97" s="21"/>
      <c r="H97" s="21"/>
      <c r="I97" s="21"/>
      <c r="J97" s="55"/>
      <c r="K97" s="22"/>
      <c r="L97" s="22">
        <f>SUM(L98:L119)</f>
        <v>371676.43999999994</v>
      </c>
    </row>
    <row r="98" spans="1:12" ht="51" x14ac:dyDescent="0.25">
      <c r="A98" s="37" t="s">
        <v>200</v>
      </c>
      <c r="B98" s="36" t="s">
        <v>13</v>
      </c>
      <c r="C98" s="30" t="s">
        <v>44</v>
      </c>
      <c r="D98" s="18" t="s">
        <v>14</v>
      </c>
      <c r="E98" s="34" t="s">
        <v>150</v>
      </c>
      <c r="F98" s="35">
        <v>259.29000000000002</v>
      </c>
      <c r="G98" s="19">
        <v>259.29000000000002</v>
      </c>
      <c r="H98" s="17" t="s">
        <v>4</v>
      </c>
      <c r="I98" s="24">
        <v>31.29</v>
      </c>
      <c r="J98" s="54">
        <v>31.29</v>
      </c>
      <c r="K98" s="23">
        <f t="shared" si="8"/>
        <v>37.65</v>
      </c>
      <c r="L98" s="24">
        <f t="shared" si="9"/>
        <v>9762.27</v>
      </c>
    </row>
    <row r="99" spans="1:12" ht="51" x14ac:dyDescent="0.25">
      <c r="A99" s="37" t="s">
        <v>201</v>
      </c>
      <c r="B99" s="36" t="s">
        <v>21</v>
      </c>
      <c r="C99" s="30" t="s">
        <v>44</v>
      </c>
      <c r="D99" s="18" t="s">
        <v>22</v>
      </c>
      <c r="E99" s="34" t="s">
        <v>151</v>
      </c>
      <c r="F99" s="35">
        <v>15.557400000000001</v>
      </c>
      <c r="G99" s="19">
        <v>15.56</v>
      </c>
      <c r="H99" s="17" t="s">
        <v>6</v>
      </c>
      <c r="I99" s="24">
        <v>18.149999999999999</v>
      </c>
      <c r="J99" s="54">
        <v>18.149999999999999</v>
      </c>
      <c r="K99" s="23">
        <f t="shared" si="8"/>
        <v>21.84</v>
      </c>
      <c r="L99" s="24">
        <f t="shared" si="9"/>
        <v>339.83</v>
      </c>
    </row>
    <row r="100" spans="1:12" ht="38.25" x14ac:dyDescent="0.25">
      <c r="A100" s="37" t="s">
        <v>202</v>
      </c>
      <c r="B100" s="36" t="s">
        <v>17</v>
      </c>
      <c r="C100" s="30" t="s">
        <v>44</v>
      </c>
      <c r="D100" s="18" t="s">
        <v>18</v>
      </c>
      <c r="E100" s="34" t="s">
        <v>152</v>
      </c>
      <c r="F100" s="35">
        <v>15.557400000000001</v>
      </c>
      <c r="G100" s="19">
        <v>15.56</v>
      </c>
      <c r="H100" s="17" t="s">
        <v>6</v>
      </c>
      <c r="I100" s="24">
        <v>40.83</v>
      </c>
      <c r="J100" s="54">
        <v>40.83</v>
      </c>
      <c r="K100" s="23">
        <f t="shared" si="8"/>
        <v>49.13</v>
      </c>
      <c r="L100" s="24">
        <f t="shared" si="9"/>
        <v>764.46</v>
      </c>
    </row>
    <row r="101" spans="1:12" ht="38.25" x14ac:dyDescent="0.25">
      <c r="A101" s="37" t="s">
        <v>203</v>
      </c>
      <c r="B101" s="36" t="s">
        <v>31</v>
      </c>
      <c r="C101" s="30" t="s">
        <v>44</v>
      </c>
      <c r="D101" s="18" t="s">
        <v>32</v>
      </c>
      <c r="E101" s="34" t="s">
        <v>153</v>
      </c>
      <c r="F101" s="35">
        <v>259.29000000000002</v>
      </c>
      <c r="G101" s="19">
        <v>259.29000000000002</v>
      </c>
      <c r="H101" s="17" t="s">
        <v>4</v>
      </c>
      <c r="I101" s="24">
        <v>25.04</v>
      </c>
      <c r="J101" s="54">
        <v>25.04</v>
      </c>
      <c r="K101" s="23">
        <f t="shared" si="8"/>
        <v>30.13</v>
      </c>
      <c r="L101" s="24">
        <f t="shared" si="9"/>
        <v>7812.41</v>
      </c>
    </row>
    <row r="102" spans="1:12" ht="25.5" x14ac:dyDescent="0.25">
      <c r="A102" s="37" t="s">
        <v>204</v>
      </c>
      <c r="B102" s="36" t="s">
        <v>29</v>
      </c>
      <c r="C102" s="30" t="s">
        <v>44</v>
      </c>
      <c r="D102" s="18" t="s">
        <v>30</v>
      </c>
      <c r="E102" s="34" t="s">
        <v>154</v>
      </c>
      <c r="F102" s="35">
        <v>25.929000000000002</v>
      </c>
      <c r="G102" s="19">
        <v>25.93</v>
      </c>
      <c r="H102" s="17" t="s">
        <v>6</v>
      </c>
      <c r="I102" s="24">
        <v>263.99</v>
      </c>
      <c r="J102" s="54">
        <v>263.99</v>
      </c>
      <c r="K102" s="23">
        <f t="shared" si="8"/>
        <v>317.63</v>
      </c>
      <c r="L102" s="24">
        <f t="shared" si="9"/>
        <v>8236.15</v>
      </c>
    </row>
    <row r="103" spans="1:12" ht="114.75" x14ac:dyDescent="0.25">
      <c r="A103" s="37" t="s">
        <v>205</v>
      </c>
      <c r="B103" s="36" t="s">
        <v>23</v>
      </c>
      <c r="C103" s="30" t="s">
        <v>44</v>
      </c>
      <c r="D103" s="18" t="s">
        <v>24</v>
      </c>
      <c r="E103" s="34" t="s">
        <v>157</v>
      </c>
      <c r="F103" s="35">
        <v>33.707700000000003</v>
      </c>
      <c r="G103" s="19">
        <v>33.71</v>
      </c>
      <c r="H103" s="17" t="s">
        <v>6</v>
      </c>
      <c r="I103" s="24">
        <v>28.34</v>
      </c>
      <c r="J103" s="54">
        <v>28.34</v>
      </c>
      <c r="K103" s="23">
        <f t="shared" si="8"/>
        <v>34.1</v>
      </c>
      <c r="L103" s="24">
        <f t="shared" si="9"/>
        <v>1149.51</v>
      </c>
    </row>
    <row r="104" spans="1:12" ht="38.25" x14ac:dyDescent="0.25">
      <c r="A104" s="37" t="s">
        <v>206</v>
      </c>
      <c r="B104" s="36" t="s">
        <v>15</v>
      </c>
      <c r="C104" s="30" t="s">
        <v>44</v>
      </c>
      <c r="D104" s="18" t="s">
        <v>16</v>
      </c>
      <c r="E104" s="34" t="s">
        <v>158</v>
      </c>
      <c r="F104" s="35">
        <v>3432.53</v>
      </c>
      <c r="G104" s="19">
        <v>3432.53</v>
      </c>
      <c r="H104" s="17" t="s">
        <v>4</v>
      </c>
      <c r="I104" s="24">
        <v>10</v>
      </c>
      <c r="J104" s="54">
        <v>10</v>
      </c>
      <c r="K104" s="23">
        <f t="shared" si="8"/>
        <v>12.03</v>
      </c>
      <c r="L104" s="24">
        <f t="shared" si="9"/>
        <v>41293.339999999997</v>
      </c>
    </row>
    <row r="105" spans="1:12" ht="76.5" x14ac:dyDescent="0.25">
      <c r="A105" s="37" t="s">
        <v>207</v>
      </c>
      <c r="B105" s="36" t="s">
        <v>25</v>
      </c>
      <c r="C105" s="30" t="s">
        <v>44</v>
      </c>
      <c r="D105" s="18" t="s">
        <v>26</v>
      </c>
      <c r="E105" s="34" t="s">
        <v>172</v>
      </c>
      <c r="F105" s="35">
        <v>51.487949999999998</v>
      </c>
      <c r="G105" s="19">
        <v>51.49</v>
      </c>
      <c r="H105" s="17" t="s">
        <v>6</v>
      </c>
      <c r="I105" s="24">
        <v>89.32</v>
      </c>
      <c r="J105" s="54">
        <v>89.32</v>
      </c>
      <c r="K105" s="23">
        <f t="shared" si="8"/>
        <v>107.47</v>
      </c>
      <c r="L105" s="24">
        <f t="shared" si="9"/>
        <v>5533.63</v>
      </c>
    </row>
    <row r="106" spans="1:12" ht="51" x14ac:dyDescent="0.25">
      <c r="A106" s="37" t="s">
        <v>208</v>
      </c>
      <c r="B106" s="36" t="s">
        <v>21</v>
      </c>
      <c r="C106" s="30" t="s">
        <v>44</v>
      </c>
      <c r="D106" s="18" t="s">
        <v>22</v>
      </c>
      <c r="E106" s="34" t="s">
        <v>160</v>
      </c>
      <c r="F106" s="35">
        <v>205.95179999999999</v>
      </c>
      <c r="G106" s="19">
        <v>205.95</v>
      </c>
      <c r="H106" s="17" t="s">
        <v>6</v>
      </c>
      <c r="I106" s="24">
        <v>18.149999999999999</v>
      </c>
      <c r="J106" s="54">
        <v>18.149999999999999</v>
      </c>
      <c r="K106" s="23">
        <f t="shared" si="8"/>
        <v>21.84</v>
      </c>
      <c r="L106" s="24">
        <f t="shared" si="9"/>
        <v>4497.95</v>
      </c>
    </row>
    <row r="107" spans="1:12" ht="38.25" x14ac:dyDescent="0.25">
      <c r="A107" s="37" t="s">
        <v>209</v>
      </c>
      <c r="B107" s="36" t="s">
        <v>17</v>
      </c>
      <c r="C107" s="30" t="s">
        <v>44</v>
      </c>
      <c r="D107" s="18" t="s">
        <v>18</v>
      </c>
      <c r="E107" s="34" t="s">
        <v>161</v>
      </c>
      <c r="F107" s="35">
        <v>205.95179999999999</v>
      </c>
      <c r="G107" s="19">
        <v>205.95</v>
      </c>
      <c r="H107" s="17" t="s">
        <v>6</v>
      </c>
      <c r="I107" s="24">
        <v>40.83</v>
      </c>
      <c r="J107" s="54">
        <v>40.83</v>
      </c>
      <c r="K107" s="23">
        <f t="shared" si="8"/>
        <v>49.13</v>
      </c>
      <c r="L107" s="24">
        <f t="shared" si="9"/>
        <v>10118.32</v>
      </c>
    </row>
    <row r="108" spans="1:12" ht="25.5" x14ac:dyDescent="0.25">
      <c r="A108" s="37" t="s">
        <v>210</v>
      </c>
      <c r="B108" s="36" t="s">
        <v>37</v>
      </c>
      <c r="C108" s="30" t="s">
        <v>44</v>
      </c>
      <c r="D108" s="18" t="s">
        <v>38</v>
      </c>
      <c r="E108" s="34" t="s">
        <v>164</v>
      </c>
      <c r="F108" s="35">
        <v>259.29000000000002</v>
      </c>
      <c r="G108" s="19">
        <v>259.29000000000002</v>
      </c>
      <c r="H108" s="17" t="s">
        <v>4</v>
      </c>
      <c r="I108" s="24">
        <v>14.76</v>
      </c>
      <c r="J108" s="54">
        <v>14.76</v>
      </c>
      <c r="K108" s="23">
        <f t="shared" si="8"/>
        <v>17.760000000000002</v>
      </c>
      <c r="L108" s="24">
        <f t="shared" si="9"/>
        <v>4604.99</v>
      </c>
    </row>
    <row r="109" spans="1:12" ht="25.5" x14ac:dyDescent="0.25">
      <c r="A109" s="37" t="s">
        <v>211</v>
      </c>
      <c r="B109" s="36" t="s">
        <v>35</v>
      </c>
      <c r="C109" s="30" t="s">
        <v>44</v>
      </c>
      <c r="D109" s="18" t="s">
        <v>36</v>
      </c>
      <c r="E109" s="34" t="s">
        <v>165</v>
      </c>
      <c r="F109" s="35">
        <v>3691.82</v>
      </c>
      <c r="G109" s="19">
        <v>3691.82</v>
      </c>
      <c r="H109" s="17" t="s">
        <v>4</v>
      </c>
      <c r="I109" s="24">
        <v>5.88</v>
      </c>
      <c r="J109" s="54">
        <v>5.88</v>
      </c>
      <c r="K109" s="23">
        <f t="shared" si="8"/>
        <v>7.07</v>
      </c>
      <c r="L109" s="24">
        <f t="shared" si="9"/>
        <v>26101.17</v>
      </c>
    </row>
    <row r="110" spans="1:12" ht="51" x14ac:dyDescent="0.25">
      <c r="A110" s="37" t="s">
        <v>212</v>
      </c>
      <c r="B110" s="36" t="s">
        <v>33</v>
      </c>
      <c r="C110" s="30" t="s">
        <v>44</v>
      </c>
      <c r="D110" s="18" t="s">
        <v>34</v>
      </c>
      <c r="E110" s="34" t="s">
        <v>166</v>
      </c>
      <c r="F110" s="35">
        <v>129.21370000000002</v>
      </c>
      <c r="G110" s="19">
        <v>129.21</v>
      </c>
      <c r="H110" s="17" t="s">
        <v>6</v>
      </c>
      <c r="I110" s="24">
        <v>1493.06</v>
      </c>
      <c r="J110" s="54">
        <v>1493.06</v>
      </c>
      <c r="K110" s="23">
        <f t="shared" si="8"/>
        <v>1796.45</v>
      </c>
      <c r="L110" s="24">
        <f t="shared" si="9"/>
        <v>232119.3</v>
      </c>
    </row>
    <row r="111" spans="1:12" ht="51" x14ac:dyDescent="0.25">
      <c r="A111" s="37" t="s">
        <v>220</v>
      </c>
      <c r="B111" s="36" t="s">
        <v>41</v>
      </c>
      <c r="C111" s="30" t="s">
        <v>44</v>
      </c>
      <c r="D111" s="18" t="s">
        <v>42</v>
      </c>
      <c r="E111" s="34" t="s">
        <v>252</v>
      </c>
      <c r="F111" s="35">
        <v>0.7</v>
      </c>
      <c r="G111" s="19">
        <v>0.7</v>
      </c>
      <c r="H111" s="17" t="s">
        <v>4</v>
      </c>
      <c r="I111" s="24">
        <v>1594.53</v>
      </c>
      <c r="J111" s="54">
        <v>1594.53</v>
      </c>
      <c r="K111" s="23">
        <f t="shared" ref="K111:K112" si="26">ROUND(IF(C111="FDE", (J111/1.195)*(1+$B$10), J111*(1+$B$10)),2)</f>
        <v>1918.54</v>
      </c>
      <c r="L111" s="24">
        <f t="shared" ref="L111:L112" si="27">ROUND(G111*K111,2)</f>
        <v>1342.98</v>
      </c>
    </row>
    <row r="112" spans="1:12" ht="38.25" x14ac:dyDescent="0.25">
      <c r="A112" s="37" t="s">
        <v>231</v>
      </c>
      <c r="B112" s="36" t="s">
        <v>254</v>
      </c>
      <c r="C112" s="30" t="s">
        <v>103</v>
      </c>
      <c r="D112" s="18" t="s">
        <v>253</v>
      </c>
      <c r="E112" s="34" t="s">
        <v>255</v>
      </c>
      <c r="F112" s="35">
        <v>1</v>
      </c>
      <c r="G112" s="19">
        <v>1</v>
      </c>
      <c r="H112" s="17" t="s">
        <v>214</v>
      </c>
      <c r="I112" s="24">
        <v>204.95</v>
      </c>
      <c r="J112" s="54">
        <v>204.95</v>
      </c>
      <c r="K112" s="23">
        <f t="shared" si="26"/>
        <v>246.6</v>
      </c>
      <c r="L112" s="24">
        <f t="shared" si="27"/>
        <v>246.6</v>
      </c>
    </row>
    <row r="113" spans="1:16" ht="51" x14ac:dyDescent="0.25">
      <c r="A113" s="37" t="s">
        <v>232</v>
      </c>
      <c r="B113" s="36" t="s">
        <v>3</v>
      </c>
      <c r="C113" s="30" t="s">
        <v>44</v>
      </c>
      <c r="D113" s="18" t="s">
        <v>246</v>
      </c>
      <c r="E113" s="34" t="s">
        <v>229</v>
      </c>
      <c r="F113" s="35">
        <v>1</v>
      </c>
      <c r="G113" s="19">
        <v>1</v>
      </c>
      <c r="H113" s="17" t="s">
        <v>0</v>
      </c>
      <c r="I113" s="24">
        <v>2507.91</v>
      </c>
      <c r="J113" s="54">
        <v>2507.91</v>
      </c>
      <c r="K113" s="23">
        <f t="shared" si="8"/>
        <v>3017.52</v>
      </c>
      <c r="L113" s="24">
        <f t="shared" si="9"/>
        <v>3017.52</v>
      </c>
    </row>
    <row r="114" spans="1:16" ht="63.75" x14ac:dyDescent="0.25">
      <c r="A114" s="37" t="s">
        <v>233</v>
      </c>
      <c r="B114" s="36" t="s">
        <v>67</v>
      </c>
      <c r="C114" s="30" t="s">
        <v>44</v>
      </c>
      <c r="D114" s="18" t="s">
        <v>68</v>
      </c>
      <c r="E114" s="34" t="s">
        <v>230</v>
      </c>
      <c r="F114" s="35">
        <v>24.86</v>
      </c>
      <c r="G114" s="19">
        <v>24.86</v>
      </c>
      <c r="H114" s="17" t="s">
        <v>4</v>
      </c>
      <c r="I114" s="24">
        <v>257.36</v>
      </c>
      <c r="J114" s="54">
        <v>257.36</v>
      </c>
      <c r="K114" s="23">
        <f t="shared" si="8"/>
        <v>309.66000000000003</v>
      </c>
      <c r="L114" s="24">
        <f t="shared" si="9"/>
        <v>7698.15</v>
      </c>
    </row>
    <row r="115" spans="1:16" ht="51" x14ac:dyDescent="0.25">
      <c r="A115" s="37" t="s">
        <v>247</v>
      </c>
      <c r="B115" s="36" t="s">
        <v>132</v>
      </c>
      <c r="C115" s="30" t="s">
        <v>103</v>
      </c>
      <c r="D115" s="18" t="s">
        <v>133</v>
      </c>
      <c r="E115" s="34" t="s">
        <v>243</v>
      </c>
      <c r="F115" s="35">
        <v>174.01999999999998</v>
      </c>
      <c r="G115" s="19">
        <v>174.02</v>
      </c>
      <c r="H115" s="17" t="s">
        <v>242</v>
      </c>
      <c r="I115" s="24">
        <v>2.16</v>
      </c>
      <c r="J115" s="54">
        <v>2.16</v>
      </c>
      <c r="K115" s="23">
        <f t="shared" ref="K115" si="28">ROUND(IF(C115="FDE", (J115/1.195)*(1+$B$10), J115*(1+$B$10)),2)</f>
        <v>2.6</v>
      </c>
      <c r="L115" s="24">
        <f t="shared" ref="L115" si="29">ROUND(G115*K115,2)</f>
        <v>452.45</v>
      </c>
    </row>
    <row r="116" spans="1:16" ht="89.25" x14ac:dyDescent="0.25">
      <c r="A116" s="37" t="s">
        <v>248</v>
      </c>
      <c r="B116" s="36" t="s">
        <v>49</v>
      </c>
      <c r="C116" s="30" t="s">
        <v>86</v>
      </c>
      <c r="D116" s="18" t="s">
        <v>50</v>
      </c>
      <c r="E116" s="34" t="s">
        <v>262</v>
      </c>
      <c r="F116" s="35">
        <v>69.36</v>
      </c>
      <c r="G116" s="19">
        <v>69.36</v>
      </c>
      <c r="H116" s="17" t="s">
        <v>4</v>
      </c>
      <c r="I116" s="24" t="s">
        <v>89</v>
      </c>
      <c r="J116" s="54" t="s">
        <v>89</v>
      </c>
      <c r="K116" s="23">
        <f t="shared" si="8"/>
        <v>36.880000000000003</v>
      </c>
      <c r="L116" s="24">
        <f t="shared" si="9"/>
        <v>2558</v>
      </c>
    </row>
    <row r="117" spans="1:16" ht="102" x14ac:dyDescent="0.25">
      <c r="A117" s="37" t="s">
        <v>249</v>
      </c>
      <c r="B117" s="36" t="s">
        <v>51</v>
      </c>
      <c r="C117" s="30" t="s">
        <v>86</v>
      </c>
      <c r="D117" s="18" t="s">
        <v>52</v>
      </c>
      <c r="E117" s="34" t="s">
        <v>245</v>
      </c>
      <c r="F117" s="35">
        <v>60</v>
      </c>
      <c r="G117" s="19">
        <v>60</v>
      </c>
      <c r="H117" s="17" t="s">
        <v>5</v>
      </c>
      <c r="I117" s="24" t="s">
        <v>87</v>
      </c>
      <c r="J117" s="54" t="s">
        <v>87</v>
      </c>
      <c r="K117" s="23">
        <f t="shared" si="8"/>
        <v>7.35</v>
      </c>
      <c r="L117" s="24">
        <f t="shared" si="9"/>
        <v>441</v>
      </c>
    </row>
    <row r="118" spans="1:16" ht="63.75" x14ac:dyDescent="0.25">
      <c r="A118" s="37" t="s">
        <v>250</v>
      </c>
      <c r="B118" s="36" t="s">
        <v>53</v>
      </c>
      <c r="C118" s="30" t="s">
        <v>86</v>
      </c>
      <c r="D118" s="18" t="s">
        <v>54</v>
      </c>
      <c r="E118" s="34" t="s">
        <v>260</v>
      </c>
      <c r="F118" s="35">
        <v>2.82</v>
      </c>
      <c r="G118" s="19">
        <v>2.82</v>
      </c>
      <c r="H118" s="17" t="s">
        <v>4</v>
      </c>
      <c r="I118" s="24" t="s">
        <v>93</v>
      </c>
      <c r="J118" s="54" t="s">
        <v>93</v>
      </c>
      <c r="K118" s="23">
        <f t="shared" si="8"/>
        <v>68.53</v>
      </c>
      <c r="L118" s="24">
        <f t="shared" si="9"/>
        <v>193.25</v>
      </c>
    </row>
    <row r="119" spans="1:16" ht="114.75" x14ac:dyDescent="0.25">
      <c r="A119" s="37" t="s">
        <v>251</v>
      </c>
      <c r="B119" s="36" t="s">
        <v>213</v>
      </c>
      <c r="C119" s="30" t="s">
        <v>103</v>
      </c>
      <c r="D119" s="18" t="s">
        <v>215</v>
      </c>
      <c r="E119" s="34" t="s">
        <v>217</v>
      </c>
      <c r="F119" s="35">
        <v>1</v>
      </c>
      <c r="G119" s="19">
        <v>1</v>
      </c>
      <c r="H119" s="30" t="s">
        <v>214</v>
      </c>
      <c r="I119" s="24">
        <v>2820.1099999999997</v>
      </c>
      <c r="J119" s="54">
        <v>2820.1099999999997</v>
      </c>
      <c r="K119" s="23">
        <f t="shared" si="8"/>
        <v>3393.16</v>
      </c>
      <c r="L119" s="24">
        <f t="shared" si="9"/>
        <v>3393.16</v>
      </c>
      <c r="O119" s="38"/>
      <c r="P119" s="38"/>
    </row>
    <row r="120" spans="1:16" x14ac:dyDescent="0.25">
      <c r="A120" s="20" t="s">
        <v>82</v>
      </c>
      <c r="B120" s="33" t="s">
        <v>234</v>
      </c>
      <c r="C120" s="29"/>
      <c r="D120" s="21"/>
      <c r="E120" s="21"/>
      <c r="F120" s="20"/>
      <c r="G120" s="21"/>
      <c r="H120" s="21"/>
      <c r="I120" s="21"/>
      <c r="J120" s="55"/>
      <c r="K120" s="22"/>
      <c r="L120" s="22">
        <f>L121</f>
        <v>5562.36</v>
      </c>
      <c r="O120" s="38"/>
      <c r="P120" s="38"/>
    </row>
    <row r="121" spans="1:16" ht="25.5" x14ac:dyDescent="0.25">
      <c r="A121" s="37" t="s">
        <v>235</v>
      </c>
      <c r="B121" s="36" t="s">
        <v>1</v>
      </c>
      <c r="C121" s="30" t="s">
        <v>44</v>
      </c>
      <c r="D121" s="18" t="s">
        <v>2</v>
      </c>
      <c r="E121" s="34" t="s">
        <v>256</v>
      </c>
      <c r="F121" s="35">
        <v>1</v>
      </c>
      <c r="G121" s="19">
        <v>1</v>
      </c>
      <c r="H121" s="30" t="s">
        <v>0</v>
      </c>
      <c r="I121" s="24">
        <v>4622.97</v>
      </c>
      <c r="J121" s="54">
        <v>4622.97</v>
      </c>
      <c r="K121" s="23">
        <f t="shared" ref="K121" si="30">ROUND(IF(C121="FDE", (J121/1.195)*(1+$B$10), J121*(1+$B$10)),2)</f>
        <v>5562.36</v>
      </c>
      <c r="L121" s="24">
        <f t="shared" ref="L121" si="31">ROUND(G121*K121,2)</f>
        <v>5562.36</v>
      </c>
      <c r="O121" s="38"/>
      <c r="P121" s="39"/>
    </row>
    <row r="122" spans="1:16" x14ac:dyDescent="0.25">
      <c r="A122" s="40" t="s">
        <v>228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22">
        <f>SUM(L14:L121)/2</f>
        <v>1346177.1799999995</v>
      </c>
      <c r="O122" s="38"/>
      <c r="P122" s="38"/>
    </row>
    <row r="123" spans="1:16" x14ac:dyDescent="0.25">
      <c r="A123" s="56"/>
      <c r="B123" s="57"/>
      <c r="C123" s="57"/>
      <c r="D123" s="58"/>
      <c r="E123" s="58"/>
      <c r="F123" s="61"/>
      <c r="G123" s="59"/>
      <c r="H123" s="59"/>
      <c r="I123" s="59"/>
      <c r="J123" s="60"/>
      <c r="K123" s="60"/>
      <c r="L123" s="60"/>
      <c r="O123" s="38"/>
      <c r="P123" s="38"/>
    </row>
    <row r="124" spans="1:16" x14ac:dyDescent="0.25">
      <c r="A124" s="56"/>
      <c r="B124" s="57"/>
      <c r="C124" s="57"/>
      <c r="D124" s="58"/>
      <c r="E124" s="58"/>
      <c r="F124" s="61"/>
      <c r="G124" s="59"/>
      <c r="H124" s="59"/>
      <c r="I124" s="59"/>
      <c r="J124" s="60"/>
      <c r="K124" s="60"/>
      <c r="L124" s="60"/>
      <c r="O124" s="38"/>
      <c r="P124" s="38"/>
    </row>
    <row r="125" spans="1:16" x14ac:dyDescent="0.25">
      <c r="A125" s="56"/>
      <c r="B125" s="57"/>
      <c r="C125" s="57"/>
      <c r="D125" s="58"/>
      <c r="E125" s="58"/>
      <c r="F125" s="61"/>
      <c r="G125" s="59"/>
      <c r="H125" s="59"/>
      <c r="I125" s="59"/>
      <c r="J125" s="60"/>
      <c r="K125" s="60"/>
      <c r="L125" s="60"/>
      <c r="O125" s="38"/>
      <c r="P125" s="38"/>
    </row>
    <row r="126" spans="1:16" x14ac:dyDescent="0.25">
      <c r="A126" s="56"/>
      <c r="B126" s="57"/>
      <c r="C126" s="57"/>
      <c r="D126" s="58"/>
      <c r="E126" s="58"/>
      <c r="F126" s="61"/>
      <c r="G126" s="59"/>
      <c r="H126" s="59"/>
      <c r="I126" s="59"/>
      <c r="J126" s="60"/>
      <c r="K126" s="60"/>
      <c r="L126" s="60"/>
      <c r="O126" s="38"/>
      <c r="P126" s="38"/>
    </row>
    <row r="127" spans="1:16" x14ac:dyDescent="0.25">
      <c r="A127" s="56"/>
      <c r="B127" s="57"/>
      <c r="C127" s="57"/>
      <c r="D127" s="58"/>
      <c r="E127" s="58"/>
      <c r="F127" s="61"/>
      <c r="G127" s="59"/>
      <c r="H127" s="59"/>
      <c r="I127" s="59"/>
      <c r="J127" s="60"/>
      <c r="K127" s="60"/>
      <c r="L127" s="60"/>
    </row>
    <row r="128" spans="1:16" x14ac:dyDescent="0.25">
      <c r="A128" s="56"/>
      <c r="B128" s="57"/>
      <c r="C128" s="57"/>
      <c r="D128" s="58"/>
      <c r="E128" s="58"/>
      <c r="F128" s="61"/>
      <c r="G128" s="59"/>
      <c r="H128" s="59"/>
      <c r="I128" s="59"/>
      <c r="J128" s="60"/>
      <c r="K128" s="60"/>
      <c r="L128" s="60"/>
    </row>
    <row r="129" spans="1:12" x14ac:dyDescent="0.25">
      <c r="A129" s="56"/>
      <c r="B129" s="57"/>
      <c r="C129" s="57"/>
      <c r="D129" s="58"/>
      <c r="E129" s="58"/>
      <c r="F129" s="61"/>
      <c r="G129" s="59"/>
      <c r="H129" s="59"/>
      <c r="I129" s="59"/>
      <c r="J129" s="60"/>
      <c r="K129" s="60"/>
      <c r="L129" s="60"/>
    </row>
    <row r="130" spans="1:12" x14ac:dyDescent="0.25">
      <c r="F130" s="6"/>
    </row>
    <row r="131" spans="1:12" x14ac:dyDescent="0.25">
      <c r="F131" s="6"/>
    </row>
    <row r="132" spans="1:12" x14ac:dyDescent="0.25">
      <c r="F132" s="6"/>
    </row>
    <row r="133" spans="1:12" x14ac:dyDescent="0.25">
      <c r="F133" s="6"/>
    </row>
    <row r="134" spans="1:12" x14ac:dyDescent="0.25">
      <c r="F134" s="6"/>
    </row>
    <row r="135" spans="1:12" x14ac:dyDescent="0.25">
      <c r="F135" s="6"/>
    </row>
    <row r="136" spans="1:12" x14ac:dyDescent="0.25">
      <c r="F136" s="6"/>
    </row>
    <row r="137" spans="1:12" x14ac:dyDescent="0.25">
      <c r="F137" s="6"/>
    </row>
    <row r="138" spans="1:12" x14ac:dyDescent="0.25">
      <c r="F138" s="6"/>
    </row>
    <row r="139" spans="1:12" x14ac:dyDescent="0.25">
      <c r="F139" s="6"/>
    </row>
    <row r="140" spans="1:12" x14ac:dyDescent="0.25">
      <c r="F140" s="6"/>
    </row>
    <row r="141" spans="1:12" x14ac:dyDescent="0.25">
      <c r="F141" s="6"/>
    </row>
    <row r="142" spans="1:12" x14ac:dyDescent="0.25">
      <c r="F142" s="6"/>
    </row>
    <row r="143" spans="1:12" x14ac:dyDescent="0.25">
      <c r="F143" s="6"/>
    </row>
    <row r="144" spans="1:12" x14ac:dyDescent="0.25">
      <c r="F144" s="6"/>
    </row>
    <row r="145" spans="6:6" x14ac:dyDescent="0.25">
      <c r="F145" s="6"/>
    </row>
    <row r="146" spans="6:6" x14ac:dyDescent="0.25">
      <c r="F146" s="6"/>
    </row>
    <row r="147" spans="6:6" x14ac:dyDescent="0.25">
      <c r="F147" s="6"/>
    </row>
    <row r="148" spans="6:6" x14ac:dyDescent="0.25">
      <c r="F148" s="6"/>
    </row>
    <row r="149" spans="6:6" x14ac:dyDescent="0.25">
      <c r="F149" s="6"/>
    </row>
    <row r="150" spans="6:6" x14ac:dyDescent="0.25">
      <c r="F150" s="6"/>
    </row>
    <row r="151" spans="6:6" x14ac:dyDescent="0.25">
      <c r="F151" s="6"/>
    </row>
    <row r="152" spans="6:6" x14ac:dyDescent="0.25">
      <c r="F152" s="6"/>
    </row>
    <row r="153" spans="6:6" x14ac:dyDescent="0.25">
      <c r="F153" s="6"/>
    </row>
    <row r="154" spans="6:6" x14ac:dyDescent="0.25">
      <c r="F154" s="6"/>
    </row>
    <row r="155" spans="6:6" x14ac:dyDescent="0.25">
      <c r="F155" s="6"/>
    </row>
    <row r="156" spans="6:6" x14ac:dyDescent="0.25">
      <c r="F156" s="6"/>
    </row>
    <row r="157" spans="6:6" x14ac:dyDescent="0.25">
      <c r="F157" s="6"/>
    </row>
    <row r="158" spans="6:6" x14ac:dyDescent="0.25">
      <c r="F158" s="6"/>
    </row>
    <row r="159" spans="6:6" x14ac:dyDescent="0.25">
      <c r="F159" s="6"/>
    </row>
    <row r="160" spans="6:6" x14ac:dyDescent="0.25">
      <c r="F160" s="6"/>
    </row>
    <row r="161" spans="6:6" x14ac:dyDescent="0.25">
      <c r="F161" s="6"/>
    </row>
    <row r="162" spans="6:6" x14ac:dyDescent="0.25">
      <c r="F162" s="6"/>
    </row>
    <row r="163" spans="6:6" x14ac:dyDescent="0.25">
      <c r="F163" s="6"/>
    </row>
    <row r="164" spans="6:6" x14ac:dyDescent="0.25">
      <c r="F164" s="6"/>
    </row>
    <row r="165" spans="6:6" x14ac:dyDescent="0.25">
      <c r="F165" s="6"/>
    </row>
    <row r="166" spans="6:6" x14ac:dyDescent="0.25">
      <c r="F166" s="6"/>
    </row>
    <row r="167" spans="6:6" x14ac:dyDescent="0.25">
      <c r="F167" s="6"/>
    </row>
    <row r="168" spans="6:6" x14ac:dyDescent="0.25">
      <c r="F168" s="6"/>
    </row>
    <row r="169" spans="6:6" x14ac:dyDescent="0.25">
      <c r="F169" s="6"/>
    </row>
    <row r="170" spans="6:6" x14ac:dyDescent="0.25">
      <c r="F170" s="6"/>
    </row>
    <row r="171" spans="6:6" x14ac:dyDescent="0.25">
      <c r="F171" s="6"/>
    </row>
    <row r="172" spans="6:6" x14ac:dyDescent="0.25">
      <c r="F172" s="6"/>
    </row>
    <row r="173" spans="6:6" x14ac:dyDescent="0.25">
      <c r="F173" s="6"/>
    </row>
    <row r="174" spans="6:6" x14ac:dyDescent="0.25">
      <c r="F174" s="6"/>
    </row>
    <row r="175" spans="6:6" x14ac:dyDescent="0.25">
      <c r="F175" s="6"/>
    </row>
    <row r="176" spans="6:6" x14ac:dyDescent="0.25">
      <c r="F176" s="6"/>
    </row>
    <row r="177" spans="6:6" x14ac:dyDescent="0.25">
      <c r="F177" s="6"/>
    </row>
    <row r="178" spans="6:6" x14ac:dyDescent="0.25">
      <c r="F178" s="6"/>
    </row>
    <row r="179" spans="6:6" x14ac:dyDescent="0.25">
      <c r="F179" s="6"/>
    </row>
    <row r="180" spans="6:6" x14ac:dyDescent="0.25">
      <c r="F180" s="6"/>
    </row>
    <row r="181" spans="6:6" x14ac:dyDescent="0.25">
      <c r="F181" s="6"/>
    </row>
    <row r="182" spans="6:6" x14ac:dyDescent="0.25">
      <c r="F182" s="6"/>
    </row>
    <row r="183" spans="6:6" x14ac:dyDescent="0.25">
      <c r="F183" s="6"/>
    </row>
    <row r="184" spans="6:6" x14ac:dyDescent="0.25">
      <c r="F184" s="6"/>
    </row>
    <row r="185" spans="6:6" x14ac:dyDescent="0.25">
      <c r="F185" s="6"/>
    </row>
    <row r="186" spans="6:6" x14ac:dyDescent="0.25">
      <c r="F186" s="6"/>
    </row>
    <row r="187" spans="6:6" x14ac:dyDescent="0.25">
      <c r="F187" s="6"/>
    </row>
    <row r="188" spans="6:6" x14ac:dyDescent="0.25">
      <c r="F188" s="6"/>
    </row>
    <row r="189" spans="6:6" x14ac:dyDescent="0.25">
      <c r="F189" s="6"/>
    </row>
    <row r="190" spans="6:6" x14ac:dyDescent="0.25">
      <c r="F190" s="6"/>
    </row>
    <row r="191" spans="6:6" x14ac:dyDescent="0.25">
      <c r="F191" s="6"/>
    </row>
    <row r="192" spans="6:6" x14ac:dyDescent="0.25">
      <c r="F192" s="6"/>
    </row>
    <row r="193" spans="6:6" x14ac:dyDescent="0.25">
      <c r="F193" s="6"/>
    </row>
    <row r="194" spans="6:6" x14ac:dyDescent="0.25">
      <c r="F194" s="6"/>
    </row>
    <row r="195" spans="6:6" x14ac:dyDescent="0.25">
      <c r="F195" s="6"/>
    </row>
    <row r="196" spans="6:6" x14ac:dyDescent="0.25">
      <c r="F196" s="6"/>
    </row>
    <row r="197" spans="6:6" x14ac:dyDescent="0.25">
      <c r="F197" s="6"/>
    </row>
    <row r="198" spans="6:6" x14ac:dyDescent="0.25">
      <c r="F198" s="6"/>
    </row>
    <row r="199" spans="6:6" x14ac:dyDescent="0.25">
      <c r="F199" s="6"/>
    </row>
    <row r="200" spans="6:6" x14ac:dyDescent="0.25">
      <c r="F200" s="6"/>
    </row>
    <row r="201" spans="6:6" x14ac:dyDescent="0.25">
      <c r="F201" s="6"/>
    </row>
    <row r="202" spans="6:6" x14ac:dyDescent="0.25">
      <c r="F202" s="6"/>
    </row>
    <row r="203" spans="6:6" x14ac:dyDescent="0.25">
      <c r="F203" s="6"/>
    </row>
    <row r="204" spans="6:6" x14ac:dyDescent="0.25">
      <c r="F204" s="6"/>
    </row>
    <row r="205" spans="6:6" x14ac:dyDescent="0.25">
      <c r="F205" s="6"/>
    </row>
    <row r="206" spans="6:6" x14ac:dyDescent="0.25">
      <c r="F206" s="6"/>
    </row>
    <row r="207" spans="6:6" x14ac:dyDescent="0.25">
      <c r="F207" s="6"/>
    </row>
    <row r="208" spans="6:6" x14ac:dyDescent="0.25">
      <c r="F208" s="6"/>
    </row>
    <row r="209" spans="6:6" x14ac:dyDescent="0.25">
      <c r="F209" s="6"/>
    </row>
    <row r="210" spans="6:6" x14ac:dyDescent="0.25">
      <c r="F210" s="6"/>
    </row>
    <row r="211" spans="6:6" x14ac:dyDescent="0.25">
      <c r="F211" s="6"/>
    </row>
    <row r="212" spans="6:6" x14ac:dyDescent="0.25">
      <c r="F212" s="6"/>
    </row>
    <row r="213" spans="6:6" x14ac:dyDescent="0.25">
      <c r="F213" s="6"/>
    </row>
    <row r="214" spans="6:6" x14ac:dyDescent="0.25">
      <c r="F214" s="6"/>
    </row>
    <row r="215" spans="6:6" x14ac:dyDescent="0.25">
      <c r="F215" s="6"/>
    </row>
    <row r="216" spans="6:6" x14ac:dyDescent="0.25">
      <c r="F216" s="6"/>
    </row>
    <row r="217" spans="6:6" x14ac:dyDescent="0.25">
      <c r="F217" s="6"/>
    </row>
    <row r="218" spans="6:6" x14ac:dyDescent="0.25">
      <c r="F218" s="6"/>
    </row>
    <row r="219" spans="6:6" x14ac:dyDescent="0.25">
      <c r="F219" s="6"/>
    </row>
    <row r="220" spans="6:6" x14ac:dyDescent="0.25">
      <c r="F220" s="6"/>
    </row>
    <row r="221" spans="6:6" x14ac:dyDescent="0.25">
      <c r="F221" s="6"/>
    </row>
    <row r="222" spans="6:6" x14ac:dyDescent="0.25">
      <c r="F222" s="6"/>
    </row>
    <row r="223" spans="6:6" x14ac:dyDescent="0.25">
      <c r="F223" s="6"/>
    </row>
    <row r="224" spans="6:6" x14ac:dyDescent="0.25">
      <c r="F224" s="6"/>
    </row>
    <row r="225" spans="6:6" x14ac:dyDescent="0.25">
      <c r="F225" s="6"/>
    </row>
    <row r="226" spans="6:6" x14ac:dyDescent="0.25">
      <c r="F226" s="6"/>
    </row>
    <row r="227" spans="6:6" x14ac:dyDescent="0.25">
      <c r="F227" s="6"/>
    </row>
    <row r="228" spans="6:6" x14ac:dyDescent="0.25">
      <c r="F228" s="6"/>
    </row>
    <row r="229" spans="6:6" x14ac:dyDescent="0.25">
      <c r="F229" s="6"/>
    </row>
    <row r="230" spans="6:6" x14ac:dyDescent="0.25">
      <c r="F230" s="6"/>
    </row>
    <row r="231" spans="6:6" x14ac:dyDescent="0.25">
      <c r="F231" s="6"/>
    </row>
    <row r="232" spans="6:6" x14ac:dyDescent="0.25">
      <c r="F232" s="6"/>
    </row>
    <row r="233" spans="6:6" x14ac:dyDescent="0.25">
      <c r="F233" s="6"/>
    </row>
    <row r="234" spans="6:6" x14ac:dyDescent="0.25">
      <c r="F234" s="6"/>
    </row>
    <row r="235" spans="6:6" x14ac:dyDescent="0.25">
      <c r="F235" s="6"/>
    </row>
    <row r="236" spans="6:6" x14ac:dyDescent="0.25">
      <c r="F236" s="6"/>
    </row>
    <row r="237" spans="6:6" x14ac:dyDescent="0.25">
      <c r="F237" s="6"/>
    </row>
    <row r="238" spans="6:6" x14ac:dyDescent="0.25">
      <c r="F238" s="6"/>
    </row>
    <row r="239" spans="6:6" x14ac:dyDescent="0.25">
      <c r="F239" s="6"/>
    </row>
    <row r="240" spans="6:6" x14ac:dyDescent="0.25">
      <c r="F240" s="6"/>
    </row>
    <row r="241" spans="6:6" x14ac:dyDescent="0.25">
      <c r="F241" s="6"/>
    </row>
    <row r="242" spans="6:6" x14ac:dyDescent="0.25">
      <c r="F242" s="6"/>
    </row>
    <row r="243" spans="6:6" x14ac:dyDescent="0.25">
      <c r="F243" s="6"/>
    </row>
    <row r="244" spans="6:6" x14ac:dyDescent="0.25">
      <c r="F244" s="6"/>
    </row>
    <row r="245" spans="6:6" x14ac:dyDescent="0.25">
      <c r="F245" s="6"/>
    </row>
    <row r="246" spans="6:6" x14ac:dyDescent="0.25">
      <c r="F246" s="6"/>
    </row>
    <row r="247" spans="6:6" x14ac:dyDescent="0.25">
      <c r="F247" s="6"/>
    </row>
    <row r="248" spans="6:6" x14ac:dyDescent="0.25">
      <c r="F248" s="6"/>
    </row>
    <row r="249" spans="6:6" x14ac:dyDescent="0.25">
      <c r="F249" s="6"/>
    </row>
    <row r="250" spans="6:6" x14ac:dyDescent="0.25">
      <c r="F250" s="6"/>
    </row>
    <row r="251" spans="6:6" x14ac:dyDescent="0.25">
      <c r="F251" s="6"/>
    </row>
    <row r="252" spans="6:6" x14ac:dyDescent="0.25">
      <c r="F252" s="6"/>
    </row>
    <row r="253" spans="6:6" x14ac:dyDescent="0.25">
      <c r="F253" s="6"/>
    </row>
    <row r="254" spans="6:6" x14ac:dyDescent="0.25">
      <c r="F254" s="6"/>
    </row>
    <row r="255" spans="6:6" x14ac:dyDescent="0.25">
      <c r="F255" s="6"/>
    </row>
    <row r="256" spans="6:6" x14ac:dyDescent="0.25">
      <c r="F256" s="6"/>
    </row>
    <row r="257" spans="6:6" x14ac:dyDescent="0.25">
      <c r="F257" s="6"/>
    </row>
    <row r="258" spans="6:6" x14ac:dyDescent="0.25">
      <c r="F258" s="6"/>
    </row>
    <row r="259" spans="6:6" x14ac:dyDescent="0.25">
      <c r="F259" s="6"/>
    </row>
    <row r="260" spans="6:6" x14ac:dyDescent="0.25">
      <c r="F260" s="6"/>
    </row>
    <row r="261" spans="6:6" x14ac:dyDescent="0.25">
      <c r="F261" s="6"/>
    </row>
    <row r="262" spans="6:6" x14ac:dyDescent="0.25">
      <c r="F262" s="6"/>
    </row>
    <row r="263" spans="6:6" x14ac:dyDescent="0.25">
      <c r="F263" s="6"/>
    </row>
    <row r="264" spans="6:6" x14ac:dyDescent="0.25">
      <c r="F264" s="6"/>
    </row>
    <row r="265" spans="6:6" x14ac:dyDescent="0.25">
      <c r="F265" s="6"/>
    </row>
    <row r="266" spans="6:6" x14ac:dyDescent="0.25">
      <c r="F266" s="6"/>
    </row>
    <row r="267" spans="6:6" x14ac:dyDescent="0.25">
      <c r="F267" s="6"/>
    </row>
    <row r="268" spans="6:6" x14ac:dyDescent="0.25">
      <c r="F268" s="6"/>
    </row>
    <row r="269" spans="6:6" x14ac:dyDescent="0.25">
      <c r="F269" s="6"/>
    </row>
    <row r="270" spans="6:6" x14ac:dyDescent="0.25">
      <c r="F270" s="6"/>
    </row>
    <row r="271" spans="6:6" x14ac:dyDescent="0.25">
      <c r="F271" s="6"/>
    </row>
    <row r="272" spans="6:6" x14ac:dyDescent="0.25">
      <c r="F272" s="6"/>
    </row>
    <row r="273" spans="6:6" x14ac:dyDescent="0.25">
      <c r="F273" s="6"/>
    </row>
    <row r="274" spans="6:6" x14ac:dyDescent="0.25">
      <c r="F274" s="6"/>
    </row>
    <row r="275" spans="6:6" x14ac:dyDescent="0.25">
      <c r="F275" s="6"/>
    </row>
    <row r="276" spans="6:6" x14ac:dyDescent="0.25">
      <c r="F276" s="6"/>
    </row>
    <row r="277" spans="6:6" x14ac:dyDescent="0.25">
      <c r="F277" s="6"/>
    </row>
    <row r="278" spans="6:6" x14ac:dyDescent="0.25">
      <c r="F278" s="6"/>
    </row>
    <row r="279" spans="6:6" x14ac:dyDescent="0.25">
      <c r="F279" s="6"/>
    </row>
    <row r="280" spans="6:6" x14ac:dyDescent="0.25">
      <c r="F280" s="6"/>
    </row>
    <row r="281" spans="6:6" x14ac:dyDescent="0.25">
      <c r="F281" s="6"/>
    </row>
    <row r="282" spans="6:6" x14ac:dyDescent="0.25">
      <c r="F282" s="6"/>
    </row>
    <row r="283" spans="6:6" x14ac:dyDescent="0.25">
      <c r="F283" s="6"/>
    </row>
    <row r="284" spans="6:6" x14ac:dyDescent="0.25">
      <c r="F284" s="6"/>
    </row>
    <row r="285" spans="6:6" x14ac:dyDescent="0.25">
      <c r="F285" s="6"/>
    </row>
    <row r="286" spans="6:6" x14ac:dyDescent="0.25">
      <c r="F286" s="6"/>
    </row>
    <row r="287" spans="6:6" x14ac:dyDescent="0.25">
      <c r="F287" s="6"/>
    </row>
    <row r="288" spans="6:6" x14ac:dyDescent="0.25">
      <c r="F288" s="6"/>
    </row>
    <row r="289" spans="6:6" x14ac:dyDescent="0.25">
      <c r="F289" s="6"/>
    </row>
    <row r="290" spans="6:6" x14ac:dyDescent="0.25">
      <c r="F290" s="6"/>
    </row>
    <row r="291" spans="6:6" x14ac:dyDescent="0.25">
      <c r="F291" s="6"/>
    </row>
    <row r="292" spans="6:6" x14ac:dyDescent="0.25">
      <c r="F292" s="6"/>
    </row>
    <row r="293" spans="6:6" x14ac:dyDescent="0.25">
      <c r="F293" s="6"/>
    </row>
    <row r="294" spans="6:6" x14ac:dyDescent="0.25">
      <c r="F294" s="6"/>
    </row>
    <row r="295" spans="6:6" x14ac:dyDescent="0.25">
      <c r="F295" s="6"/>
    </row>
    <row r="296" spans="6:6" x14ac:dyDescent="0.25">
      <c r="F296" s="6"/>
    </row>
    <row r="297" spans="6:6" x14ac:dyDescent="0.25">
      <c r="F297" s="6"/>
    </row>
    <row r="298" spans="6:6" x14ac:dyDescent="0.25">
      <c r="F298" s="6"/>
    </row>
    <row r="299" spans="6:6" x14ac:dyDescent="0.25">
      <c r="F299" s="6"/>
    </row>
    <row r="300" spans="6:6" x14ac:dyDescent="0.25">
      <c r="F300" s="6"/>
    </row>
    <row r="301" spans="6:6" x14ac:dyDescent="0.25">
      <c r="F301" s="6"/>
    </row>
    <row r="302" spans="6:6" x14ac:dyDescent="0.25">
      <c r="F302" s="6"/>
    </row>
    <row r="303" spans="6:6" x14ac:dyDescent="0.25">
      <c r="F303" s="6"/>
    </row>
    <row r="304" spans="6:6" x14ac:dyDescent="0.25">
      <c r="F304" s="6"/>
    </row>
    <row r="305" spans="6:6" x14ac:dyDescent="0.25">
      <c r="F305" s="6"/>
    </row>
    <row r="306" spans="6:6" x14ac:dyDescent="0.25">
      <c r="F306" s="6"/>
    </row>
    <row r="307" spans="6:6" x14ac:dyDescent="0.25">
      <c r="F307" s="6"/>
    </row>
    <row r="308" spans="6:6" x14ac:dyDescent="0.25">
      <c r="F308" s="6"/>
    </row>
    <row r="309" spans="6:6" x14ac:dyDescent="0.25">
      <c r="F309" s="6"/>
    </row>
    <row r="310" spans="6:6" x14ac:dyDescent="0.25">
      <c r="F310" s="6"/>
    </row>
    <row r="311" spans="6:6" x14ac:dyDescent="0.25">
      <c r="F311" s="6"/>
    </row>
    <row r="312" spans="6:6" x14ac:dyDescent="0.25">
      <c r="F312" s="6"/>
    </row>
    <row r="313" spans="6:6" x14ac:dyDescent="0.25">
      <c r="F313" s="6"/>
    </row>
    <row r="314" spans="6:6" x14ac:dyDescent="0.25">
      <c r="F314" s="6"/>
    </row>
    <row r="315" spans="6:6" x14ac:dyDescent="0.25">
      <c r="F315" s="6"/>
    </row>
    <row r="316" spans="6:6" x14ac:dyDescent="0.25">
      <c r="F316" s="6"/>
    </row>
    <row r="317" spans="6:6" x14ac:dyDescent="0.25">
      <c r="F317" s="6"/>
    </row>
    <row r="318" spans="6:6" x14ac:dyDescent="0.25">
      <c r="F318" s="6"/>
    </row>
    <row r="319" spans="6:6" x14ac:dyDescent="0.25">
      <c r="F319" s="6"/>
    </row>
    <row r="320" spans="6:6" x14ac:dyDescent="0.25">
      <c r="F320" s="6"/>
    </row>
    <row r="321" spans="6:6" x14ac:dyDescent="0.25">
      <c r="F321" s="6"/>
    </row>
    <row r="322" spans="6:6" x14ac:dyDescent="0.25">
      <c r="F322" s="6"/>
    </row>
    <row r="323" spans="6:6" x14ac:dyDescent="0.25">
      <c r="F323" s="6"/>
    </row>
    <row r="324" spans="6:6" x14ac:dyDescent="0.25">
      <c r="F324" s="6"/>
    </row>
    <row r="325" spans="6:6" x14ac:dyDescent="0.25">
      <c r="F325" s="6"/>
    </row>
    <row r="326" spans="6:6" x14ac:dyDescent="0.25">
      <c r="F326" s="6"/>
    </row>
    <row r="327" spans="6:6" x14ac:dyDescent="0.25">
      <c r="F327" s="6"/>
    </row>
    <row r="328" spans="6:6" x14ac:dyDescent="0.25">
      <c r="F328" s="6"/>
    </row>
    <row r="329" spans="6:6" x14ac:dyDescent="0.25">
      <c r="F329" s="6"/>
    </row>
    <row r="330" spans="6:6" x14ac:dyDescent="0.25">
      <c r="F330" s="6"/>
    </row>
    <row r="331" spans="6:6" x14ac:dyDescent="0.25">
      <c r="F331" s="6"/>
    </row>
    <row r="332" spans="6:6" x14ac:dyDescent="0.25">
      <c r="F332" s="6"/>
    </row>
    <row r="333" spans="6:6" x14ac:dyDescent="0.25">
      <c r="F333" s="6"/>
    </row>
    <row r="334" spans="6:6" x14ac:dyDescent="0.25">
      <c r="F334" s="6"/>
    </row>
    <row r="335" spans="6:6" x14ac:dyDescent="0.25">
      <c r="F335" s="6"/>
    </row>
    <row r="336" spans="6:6" x14ac:dyDescent="0.25">
      <c r="F336" s="6"/>
    </row>
    <row r="337" spans="6:6" x14ac:dyDescent="0.25">
      <c r="F337" s="6"/>
    </row>
    <row r="338" spans="6:6" x14ac:dyDescent="0.25">
      <c r="F338" s="6"/>
    </row>
    <row r="339" spans="6:6" x14ac:dyDescent="0.25">
      <c r="F339" s="6"/>
    </row>
    <row r="340" spans="6:6" x14ac:dyDescent="0.25">
      <c r="F340" s="6"/>
    </row>
    <row r="341" spans="6:6" x14ac:dyDescent="0.25">
      <c r="F341" s="6"/>
    </row>
    <row r="342" spans="6:6" x14ac:dyDescent="0.25">
      <c r="F342" s="6"/>
    </row>
    <row r="343" spans="6:6" x14ac:dyDescent="0.25">
      <c r="F343" s="6"/>
    </row>
    <row r="344" spans="6:6" x14ac:dyDescent="0.25">
      <c r="F344" s="6"/>
    </row>
    <row r="345" spans="6:6" x14ac:dyDescent="0.25">
      <c r="F345" s="6"/>
    </row>
    <row r="346" spans="6:6" x14ac:dyDescent="0.25">
      <c r="F346" s="6"/>
    </row>
    <row r="347" spans="6:6" x14ac:dyDescent="0.25">
      <c r="F347" s="6"/>
    </row>
    <row r="348" spans="6:6" x14ac:dyDescent="0.25">
      <c r="F348" s="6"/>
    </row>
    <row r="349" spans="6:6" x14ac:dyDescent="0.25">
      <c r="F349" s="6"/>
    </row>
    <row r="350" spans="6:6" x14ac:dyDescent="0.25">
      <c r="F350" s="6"/>
    </row>
    <row r="351" spans="6:6" x14ac:dyDescent="0.25">
      <c r="F351" s="6"/>
    </row>
    <row r="352" spans="6:6" x14ac:dyDescent="0.25">
      <c r="F352" s="6"/>
    </row>
    <row r="353" spans="6:6" x14ac:dyDescent="0.25">
      <c r="F353" s="6"/>
    </row>
    <row r="354" spans="6:6" x14ac:dyDescent="0.25">
      <c r="F354" s="6"/>
    </row>
    <row r="355" spans="6:6" x14ac:dyDescent="0.25">
      <c r="F355" s="6"/>
    </row>
    <row r="356" spans="6:6" x14ac:dyDescent="0.25">
      <c r="F356" s="6"/>
    </row>
    <row r="357" spans="6:6" x14ac:dyDescent="0.25">
      <c r="F357" s="6"/>
    </row>
    <row r="358" spans="6:6" x14ac:dyDescent="0.25">
      <c r="F358" s="6"/>
    </row>
    <row r="359" spans="6:6" x14ac:dyDescent="0.25">
      <c r="F359" s="6"/>
    </row>
    <row r="360" spans="6:6" x14ac:dyDescent="0.25">
      <c r="F360" s="6"/>
    </row>
    <row r="361" spans="6:6" x14ac:dyDescent="0.25">
      <c r="F361" s="6"/>
    </row>
    <row r="362" spans="6:6" x14ac:dyDescent="0.25">
      <c r="F362" s="6"/>
    </row>
    <row r="363" spans="6:6" x14ac:dyDescent="0.25">
      <c r="F363" s="6"/>
    </row>
    <row r="364" spans="6:6" x14ac:dyDescent="0.25">
      <c r="F364" s="6"/>
    </row>
    <row r="365" spans="6:6" x14ac:dyDescent="0.25">
      <c r="F365" s="6"/>
    </row>
    <row r="366" spans="6:6" x14ac:dyDescent="0.25">
      <c r="F366" s="6"/>
    </row>
    <row r="367" spans="6:6" x14ac:dyDescent="0.25">
      <c r="F367" s="6"/>
    </row>
    <row r="368" spans="6:6" x14ac:dyDescent="0.25">
      <c r="F368" s="6"/>
    </row>
    <row r="369" spans="6:6" x14ac:dyDescent="0.25">
      <c r="F369" s="6"/>
    </row>
    <row r="370" spans="6:6" x14ac:dyDescent="0.25">
      <c r="F370" s="6"/>
    </row>
    <row r="371" spans="6:6" x14ac:dyDescent="0.25">
      <c r="F371" s="6"/>
    </row>
    <row r="372" spans="6:6" x14ac:dyDescent="0.25">
      <c r="F372" s="6"/>
    </row>
    <row r="373" spans="6:6" x14ac:dyDescent="0.25">
      <c r="F373" s="6"/>
    </row>
    <row r="374" spans="6:6" x14ac:dyDescent="0.25">
      <c r="F374" s="6"/>
    </row>
    <row r="375" spans="6:6" x14ac:dyDescent="0.25">
      <c r="F375" s="6"/>
    </row>
    <row r="376" spans="6:6" x14ac:dyDescent="0.25">
      <c r="F376" s="6"/>
    </row>
    <row r="377" spans="6:6" x14ac:dyDescent="0.25">
      <c r="F377" s="6"/>
    </row>
    <row r="378" spans="6:6" x14ac:dyDescent="0.25">
      <c r="F378" s="6"/>
    </row>
    <row r="379" spans="6:6" x14ac:dyDescent="0.25">
      <c r="F379" s="6"/>
    </row>
    <row r="380" spans="6:6" x14ac:dyDescent="0.25">
      <c r="F380" s="6"/>
    </row>
    <row r="381" spans="6:6" x14ac:dyDescent="0.25">
      <c r="F381" s="6"/>
    </row>
    <row r="382" spans="6:6" x14ac:dyDescent="0.25">
      <c r="F382" s="6"/>
    </row>
    <row r="383" spans="6:6" x14ac:dyDescent="0.25">
      <c r="F383" s="6"/>
    </row>
    <row r="384" spans="6:6" x14ac:dyDescent="0.25">
      <c r="F384" s="6"/>
    </row>
    <row r="385" spans="6:6" x14ac:dyDescent="0.25">
      <c r="F385" s="6"/>
    </row>
    <row r="386" spans="6:6" x14ac:dyDescent="0.25">
      <c r="F386" s="6"/>
    </row>
    <row r="387" spans="6:6" x14ac:dyDescent="0.25">
      <c r="F387" s="6"/>
    </row>
    <row r="388" spans="6:6" x14ac:dyDescent="0.25">
      <c r="F388" s="6"/>
    </row>
    <row r="389" spans="6:6" x14ac:dyDescent="0.25">
      <c r="F389" s="6"/>
    </row>
    <row r="390" spans="6:6" x14ac:dyDescent="0.25">
      <c r="F390" s="6"/>
    </row>
    <row r="391" spans="6:6" x14ac:dyDescent="0.25">
      <c r="F391" s="6"/>
    </row>
    <row r="392" spans="6:6" x14ac:dyDescent="0.25">
      <c r="F392" s="6"/>
    </row>
    <row r="393" spans="6:6" x14ac:dyDescent="0.25">
      <c r="F393" s="6"/>
    </row>
    <row r="394" spans="6:6" x14ac:dyDescent="0.25">
      <c r="F394" s="6"/>
    </row>
    <row r="395" spans="6:6" x14ac:dyDescent="0.25">
      <c r="F395" s="6"/>
    </row>
    <row r="396" spans="6:6" x14ac:dyDescent="0.25">
      <c r="F396" s="6"/>
    </row>
    <row r="397" spans="6:6" x14ac:dyDescent="0.25">
      <c r="F397" s="6"/>
    </row>
    <row r="398" spans="6:6" x14ac:dyDescent="0.25">
      <c r="F398" s="6"/>
    </row>
    <row r="399" spans="6:6" x14ac:dyDescent="0.25">
      <c r="F399" s="6"/>
    </row>
    <row r="400" spans="6:6" x14ac:dyDescent="0.25">
      <c r="F400" s="6"/>
    </row>
    <row r="401" spans="6:6" x14ac:dyDescent="0.25">
      <c r="F401" s="6"/>
    </row>
    <row r="402" spans="6:6" x14ac:dyDescent="0.25">
      <c r="F402" s="6"/>
    </row>
    <row r="403" spans="6:6" x14ac:dyDescent="0.25">
      <c r="F403" s="6"/>
    </row>
    <row r="404" spans="6:6" x14ac:dyDescent="0.25">
      <c r="F404" s="6"/>
    </row>
    <row r="405" spans="6:6" x14ac:dyDescent="0.25">
      <c r="F405" s="6"/>
    </row>
    <row r="406" spans="6:6" x14ac:dyDescent="0.25">
      <c r="F406" s="6"/>
    </row>
    <row r="407" spans="6:6" x14ac:dyDescent="0.25">
      <c r="F407" s="6"/>
    </row>
    <row r="408" spans="6:6" x14ac:dyDescent="0.25">
      <c r="F408" s="6"/>
    </row>
    <row r="409" spans="6:6" x14ac:dyDescent="0.25">
      <c r="F409" s="6"/>
    </row>
    <row r="410" spans="6:6" x14ac:dyDescent="0.25">
      <c r="F410" s="6"/>
    </row>
    <row r="411" spans="6:6" x14ac:dyDescent="0.25">
      <c r="F411" s="6"/>
    </row>
    <row r="412" spans="6:6" x14ac:dyDescent="0.25">
      <c r="F412" s="6"/>
    </row>
    <row r="413" spans="6:6" x14ac:dyDescent="0.25">
      <c r="F413" s="6"/>
    </row>
    <row r="414" spans="6:6" x14ac:dyDescent="0.25">
      <c r="F414" s="6"/>
    </row>
    <row r="415" spans="6:6" x14ac:dyDescent="0.25">
      <c r="F415" s="6"/>
    </row>
    <row r="416" spans="6:6" x14ac:dyDescent="0.25">
      <c r="F416" s="6"/>
    </row>
    <row r="417" spans="6:6" x14ac:dyDescent="0.25">
      <c r="F417" s="6"/>
    </row>
    <row r="418" spans="6:6" x14ac:dyDescent="0.25">
      <c r="F418" s="6"/>
    </row>
    <row r="419" spans="6:6" x14ac:dyDescent="0.25">
      <c r="F419" s="6"/>
    </row>
    <row r="420" spans="6:6" x14ac:dyDescent="0.25">
      <c r="F420" s="6"/>
    </row>
    <row r="421" spans="6:6" x14ac:dyDescent="0.25">
      <c r="F421" s="6"/>
    </row>
    <row r="422" spans="6:6" x14ac:dyDescent="0.25">
      <c r="F422" s="6"/>
    </row>
    <row r="423" spans="6:6" x14ac:dyDescent="0.25">
      <c r="F423" s="6"/>
    </row>
    <row r="424" spans="6:6" x14ac:dyDescent="0.25">
      <c r="F424" s="6"/>
    </row>
    <row r="425" spans="6:6" x14ac:dyDescent="0.25">
      <c r="F425" s="6"/>
    </row>
    <row r="426" spans="6:6" x14ac:dyDescent="0.25">
      <c r="F426" s="6"/>
    </row>
    <row r="427" spans="6:6" x14ac:dyDescent="0.25">
      <c r="F427" s="6"/>
    </row>
    <row r="428" spans="6:6" x14ac:dyDescent="0.25">
      <c r="F428" s="6"/>
    </row>
    <row r="429" spans="6:6" x14ac:dyDescent="0.25">
      <c r="F429" s="6"/>
    </row>
    <row r="430" spans="6:6" x14ac:dyDescent="0.25">
      <c r="F430" s="6"/>
    </row>
    <row r="431" spans="6:6" x14ac:dyDescent="0.25">
      <c r="F431" s="6"/>
    </row>
    <row r="432" spans="6:6" x14ac:dyDescent="0.25">
      <c r="F432" s="6"/>
    </row>
    <row r="433" spans="6:6" x14ac:dyDescent="0.25">
      <c r="F433" s="6"/>
    </row>
    <row r="434" spans="6:6" x14ac:dyDescent="0.25">
      <c r="F434" s="6"/>
    </row>
    <row r="435" spans="6:6" x14ac:dyDescent="0.25">
      <c r="F435" s="6"/>
    </row>
    <row r="436" spans="6:6" x14ac:dyDescent="0.25">
      <c r="F436" s="6"/>
    </row>
    <row r="437" spans="6:6" x14ac:dyDescent="0.25">
      <c r="F437" s="6"/>
    </row>
    <row r="438" spans="6:6" x14ac:dyDescent="0.25">
      <c r="F438" s="6"/>
    </row>
    <row r="439" spans="6:6" x14ac:dyDescent="0.25">
      <c r="F439" s="6"/>
    </row>
    <row r="440" spans="6:6" x14ac:dyDescent="0.25">
      <c r="F440" s="6"/>
    </row>
    <row r="441" spans="6:6" x14ac:dyDescent="0.25">
      <c r="F441" s="6"/>
    </row>
    <row r="442" spans="6:6" x14ac:dyDescent="0.25">
      <c r="F442" s="6"/>
    </row>
    <row r="443" spans="6:6" x14ac:dyDescent="0.25">
      <c r="F443" s="6"/>
    </row>
    <row r="444" spans="6:6" x14ac:dyDescent="0.25">
      <c r="F444" s="6"/>
    </row>
    <row r="445" spans="6:6" x14ac:dyDescent="0.25">
      <c r="F445" s="6"/>
    </row>
    <row r="446" spans="6:6" x14ac:dyDescent="0.25">
      <c r="F446" s="6"/>
    </row>
    <row r="447" spans="6:6" x14ac:dyDescent="0.25">
      <c r="F447" s="6"/>
    </row>
    <row r="448" spans="6:6" x14ac:dyDescent="0.25">
      <c r="F448" s="6"/>
    </row>
    <row r="449" spans="6:6" x14ac:dyDescent="0.25">
      <c r="F449" s="6"/>
    </row>
    <row r="450" spans="6:6" x14ac:dyDescent="0.25">
      <c r="F450" s="6"/>
    </row>
    <row r="451" spans="6:6" x14ac:dyDescent="0.25">
      <c r="F451" s="6"/>
    </row>
    <row r="452" spans="6:6" x14ac:dyDescent="0.25">
      <c r="F452" s="6"/>
    </row>
    <row r="453" spans="6:6" x14ac:dyDescent="0.25">
      <c r="F453" s="6"/>
    </row>
    <row r="454" spans="6:6" x14ac:dyDescent="0.25">
      <c r="F454" s="6"/>
    </row>
    <row r="455" spans="6:6" x14ac:dyDescent="0.25">
      <c r="F455" s="6"/>
    </row>
    <row r="456" spans="6:6" x14ac:dyDescent="0.25">
      <c r="F456" s="6"/>
    </row>
    <row r="457" spans="6:6" x14ac:dyDescent="0.25">
      <c r="F457" s="6"/>
    </row>
    <row r="458" spans="6:6" x14ac:dyDescent="0.25">
      <c r="F458" s="6"/>
    </row>
    <row r="459" spans="6:6" x14ac:dyDescent="0.25">
      <c r="F459" s="6"/>
    </row>
    <row r="460" spans="6:6" x14ac:dyDescent="0.25">
      <c r="F460" s="6"/>
    </row>
    <row r="461" spans="6:6" x14ac:dyDescent="0.25">
      <c r="F461" s="6"/>
    </row>
    <row r="462" spans="6:6" x14ac:dyDescent="0.25">
      <c r="F462" s="6"/>
    </row>
    <row r="463" spans="6:6" x14ac:dyDescent="0.25">
      <c r="F463" s="6"/>
    </row>
    <row r="464" spans="6:6" x14ac:dyDescent="0.25">
      <c r="F464" s="6"/>
    </row>
    <row r="465" spans="6:6" x14ac:dyDescent="0.25">
      <c r="F465" s="6"/>
    </row>
    <row r="466" spans="6:6" x14ac:dyDescent="0.25">
      <c r="F466" s="6"/>
    </row>
    <row r="467" spans="6:6" x14ac:dyDescent="0.25">
      <c r="F467" s="6"/>
    </row>
    <row r="468" spans="6:6" x14ac:dyDescent="0.25">
      <c r="F468" s="6"/>
    </row>
    <row r="469" spans="6:6" x14ac:dyDescent="0.25">
      <c r="F469" s="6"/>
    </row>
    <row r="470" spans="6:6" x14ac:dyDescent="0.25">
      <c r="F470" s="6"/>
    </row>
    <row r="471" spans="6:6" x14ac:dyDescent="0.25">
      <c r="F471" s="6"/>
    </row>
    <row r="472" spans="6:6" x14ac:dyDescent="0.25">
      <c r="F472" s="6"/>
    </row>
    <row r="473" spans="6:6" x14ac:dyDescent="0.25">
      <c r="F473" s="6"/>
    </row>
    <row r="474" spans="6:6" x14ac:dyDescent="0.25">
      <c r="F474" s="6"/>
    </row>
    <row r="475" spans="6:6" x14ac:dyDescent="0.25">
      <c r="F475" s="6"/>
    </row>
    <row r="476" spans="6:6" x14ac:dyDescent="0.25">
      <c r="F476" s="6"/>
    </row>
    <row r="477" spans="6:6" x14ac:dyDescent="0.25">
      <c r="F477" s="6"/>
    </row>
    <row r="478" spans="6:6" x14ac:dyDescent="0.25">
      <c r="F478" s="6"/>
    </row>
    <row r="479" spans="6:6" x14ac:dyDescent="0.25">
      <c r="F479" s="6"/>
    </row>
    <row r="480" spans="6:6" x14ac:dyDescent="0.25">
      <c r="F480" s="6"/>
    </row>
    <row r="481" spans="6:6" x14ac:dyDescent="0.25">
      <c r="F481" s="6"/>
    </row>
    <row r="482" spans="6:6" x14ac:dyDescent="0.25">
      <c r="F482" s="6"/>
    </row>
    <row r="483" spans="6:6" x14ac:dyDescent="0.25">
      <c r="F483" s="6"/>
    </row>
    <row r="484" spans="6:6" x14ac:dyDescent="0.25">
      <c r="F484" s="6"/>
    </row>
    <row r="485" spans="6:6" x14ac:dyDescent="0.25">
      <c r="F485" s="6"/>
    </row>
    <row r="486" spans="6:6" x14ac:dyDescent="0.25">
      <c r="F486" s="6"/>
    </row>
    <row r="487" spans="6:6" x14ac:dyDescent="0.25">
      <c r="F487" s="6"/>
    </row>
    <row r="488" spans="6:6" x14ac:dyDescent="0.25">
      <c r="F488" s="6"/>
    </row>
    <row r="489" spans="6:6" x14ac:dyDescent="0.25">
      <c r="F489" s="6"/>
    </row>
    <row r="490" spans="6:6" x14ac:dyDescent="0.25">
      <c r="F490" s="6"/>
    </row>
    <row r="491" spans="6:6" x14ac:dyDescent="0.25">
      <c r="F491" s="6"/>
    </row>
    <row r="492" spans="6:6" x14ac:dyDescent="0.25">
      <c r="F492" s="6"/>
    </row>
    <row r="493" spans="6:6" x14ac:dyDescent="0.25">
      <c r="F493" s="6"/>
    </row>
    <row r="494" spans="6:6" x14ac:dyDescent="0.25">
      <c r="F494" s="6"/>
    </row>
    <row r="495" spans="6:6" x14ac:dyDescent="0.25">
      <c r="F495" s="6"/>
    </row>
    <row r="496" spans="6:6" x14ac:dyDescent="0.25">
      <c r="F496" s="6"/>
    </row>
    <row r="497" spans="6:6" x14ac:dyDescent="0.25">
      <c r="F497" s="6"/>
    </row>
    <row r="498" spans="6:6" x14ac:dyDescent="0.25">
      <c r="F498" s="6"/>
    </row>
    <row r="499" spans="6:6" x14ac:dyDescent="0.25">
      <c r="F499" s="6"/>
    </row>
    <row r="500" spans="6:6" x14ac:dyDescent="0.25">
      <c r="F500" s="6"/>
    </row>
    <row r="501" spans="6:6" x14ac:dyDescent="0.25">
      <c r="F501" s="6"/>
    </row>
    <row r="502" spans="6:6" x14ac:dyDescent="0.25">
      <c r="F502" s="6"/>
    </row>
    <row r="503" spans="6:6" x14ac:dyDescent="0.25">
      <c r="F503" s="6"/>
    </row>
    <row r="504" spans="6:6" x14ac:dyDescent="0.25">
      <c r="F504" s="6"/>
    </row>
    <row r="505" spans="6:6" x14ac:dyDescent="0.25">
      <c r="F505" s="6"/>
    </row>
    <row r="506" spans="6:6" x14ac:dyDescent="0.25">
      <c r="F506" s="6"/>
    </row>
    <row r="507" spans="6:6" x14ac:dyDescent="0.25">
      <c r="F507" s="6"/>
    </row>
    <row r="508" spans="6:6" x14ac:dyDescent="0.25">
      <c r="F508" s="6"/>
    </row>
    <row r="509" spans="6:6" x14ac:dyDescent="0.25">
      <c r="F509" s="6"/>
    </row>
    <row r="510" spans="6:6" x14ac:dyDescent="0.25">
      <c r="F510" s="6"/>
    </row>
    <row r="511" spans="6:6" x14ac:dyDescent="0.25">
      <c r="F511" s="6"/>
    </row>
    <row r="512" spans="6:6" x14ac:dyDescent="0.25">
      <c r="F512" s="6"/>
    </row>
    <row r="513" spans="6:6" x14ac:dyDescent="0.25">
      <c r="F513" s="6"/>
    </row>
    <row r="514" spans="6:6" x14ac:dyDescent="0.25">
      <c r="F514" s="6"/>
    </row>
    <row r="515" spans="6:6" x14ac:dyDescent="0.25">
      <c r="F515" s="6"/>
    </row>
    <row r="516" spans="6:6" x14ac:dyDescent="0.25">
      <c r="F516" s="6"/>
    </row>
    <row r="517" spans="6:6" x14ac:dyDescent="0.25">
      <c r="F517" s="6"/>
    </row>
    <row r="518" spans="6:6" x14ac:dyDescent="0.25">
      <c r="F518" s="6"/>
    </row>
    <row r="519" spans="6:6" x14ac:dyDescent="0.25">
      <c r="F519" s="6"/>
    </row>
    <row r="520" spans="6:6" x14ac:dyDescent="0.25">
      <c r="F520" s="6"/>
    </row>
    <row r="521" spans="6:6" x14ac:dyDescent="0.25">
      <c r="F521" s="6"/>
    </row>
    <row r="522" spans="6:6" x14ac:dyDescent="0.25">
      <c r="F522" s="6"/>
    </row>
    <row r="523" spans="6:6" x14ac:dyDescent="0.25">
      <c r="F523" s="6"/>
    </row>
    <row r="524" spans="6:6" x14ac:dyDescent="0.25">
      <c r="F524" s="6"/>
    </row>
    <row r="525" spans="6:6" x14ac:dyDescent="0.25">
      <c r="F525" s="6"/>
    </row>
    <row r="526" spans="6:6" x14ac:dyDescent="0.25">
      <c r="F526" s="6"/>
    </row>
    <row r="527" spans="6:6" x14ac:dyDescent="0.25">
      <c r="F527" s="6"/>
    </row>
    <row r="528" spans="6:6" x14ac:dyDescent="0.25">
      <c r="F528" s="6"/>
    </row>
    <row r="529" spans="6:6" x14ac:dyDescent="0.25">
      <c r="F529" s="6"/>
    </row>
    <row r="530" spans="6:6" x14ac:dyDescent="0.25">
      <c r="F530" s="6"/>
    </row>
    <row r="531" spans="6:6" x14ac:dyDescent="0.25">
      <c r="F531" s="6"/>
    </row>
    <row r="532" spans="6:6" x14ac:dyDescent="0.25">
      <c r="F532" s="6"/>
    </row>
    <row r="533" spans="6:6" x14ac:dyDescent="0.25">
      <c r="F533" s="6"/>
    </row>
    <row r="534" spans="6:6" x14ac:dyDescent="0.25">
      <c r="F534" s="6"/>
    </row>
    <row r="535" spans="6:6" x14ac:dyDescent="0.25">
      <c r="F535" s="6"/>
    </row>
    <row r="536" spans="6:6" x14ac:dyDescent="0.25">
      <c r="F536" s="6"/>
    </row>
    <row r="537" spans="6:6" x14ac:dyDescent="0.25">
      <c r="F537" s="6"/>
    </row>
    <row r="538" spans="6:6" x14ac:dyDescent="0.25">
      <c r="F538" s="6"/>
    </row>
    <row r="539" spans="6:6" x14ac:dyDescent="0.25">
      <c r="F539" s="6"/>
    </row>
    <row r="540" spans="6:6" x14ac:dyDescent="0.25">
      <c r="F540" s="6"/>
    </row>
    <row r="541" spans="6:6" x14ac:dyDescent="0.25">
      <c r="F541" s="6"/>
    </row>
    <row r="542" spans="6:6" x14ac:dyDescent="0.25">
      <c r="F542" s="6"/>
    </row>
    <row r="543" spans="6:6" x14ac:dyDescent="0.25">
      <c r="F543" s="6"/>
    </row>
    <row r="544" spans="6:6" x14ac:dyDescent="0.25">
      <c r="F544" s="6"/>
    </row>
    <row r="545" spans="6:6" x14ac:dyDescent="0.25">
      <c r="F545" s="6"/>
    </row>
    <row r="546" spans="6:6" x14ac:dyDescent="0.25">
      <c r="F546" s="6"/>
    </row>
    <row r="547" spans="6:6" x14ac:dyDescent="0.25">
      <c r="F547" s="6"/>
    </row>
    <row r="548" spans="6:6" x14ac:dyDescent="0.25">
      <c r="F548" s="6"/>
    </row>
    <row r="549" spans="6:6" x14ac:dyDescent="0.25">
      <c r="F549" s="6"/>
    </row>
    <row r="550" spans="6:6" x14ac:dyDescent="0.25">
      <c r="F550" s="6"/>
    </row>
    <row r="551" spans="6:6" x14ac:dyDescent="0.25">
      <c r="F551" s="6"/>
    </row>
    <row r="552" spans="6:6" x14ac:dyDescent="0.25">
      <c r="F552" s="6"/>
    </row>
    <row r="553" spans="6:6" x14ac:dyDescent="0.25">
      <c r="F553" s="6"/>
    </row>
    <row r="554" spans="6:6" x14ac:dyDescent="0.25">
      <c r="F554" s="6"/>
    </row>
    <row r="555" spans="6:6" x14ac:dyDescent="0.25">
      <c r="F555" s="6"/>
    </row>
    <row r="556" spans="6:6" x14ac:dyDescent="0.25">
      <c r="F556" s="6"/>
    </row>
    <row r="557" spans="6:6" x14ac:dyDescent="0.25">
      <c r="F557" s="6"/>
    </row>
    <row r="558" spans="6:6" x14ac:dyDescent="0.25">
      <c r="F558" s="6"/>
    </row>
    <row r="559" spans="6:6" x14ac:dyDescent="0.25">
      <c r="F559" s="6"/>
    </row>
    <row r="560" spans="6:6" x14ac:dyDescent="0.25">
      <c r="F560" s="6"/>
    </row>
    <row r="561" spans="6:6" x14ac:dyDescent="0.25">
      <c r="F561" s="6"/>
    </row>
    <row r="562" spans="6:6" x14ac:dyDescent="0.25">
      <c r="F562" s="6"/>
    </row>
    <row r="563" spans="6:6" x14ac:dyDescent="0.25">
      <c r="F563" s="6"/>
    </row>
    <row r="564" spans="6:6" x14ac:dyDescent="0.25">
      <c r="F564" s="6"/>
    </row>
    <row r="565" spans="6:6" x14ac:dyDescent="0.25">
      <c r="F565" s="6"/>
    </row>
    <row r="566" spans="6:6" x14ac:dyDescent="0.25">
      <c r="F566" s="6"/>
    </row>
    <row r="567" spans="6:6" x14ac:dyDescent="0.25">
      <c r="F567" s="6"/>
    </row>
    <row r="568" spans="6:6" x14ac:dyDescent="0.25">
      <c r="F568" s="6"/>
    </row>
    <row r="569" spans="6:6" x14ac:dyDescent="0.25">
      <c r="F569" s="6"/>
    </row>
    <row r="570" spans="6:6" x14ac:dyDescent="0.25">
      <c r="F570" s="6"/>
    </row>
    <row r="571" spans="6:6" x14ac:dyDescent="0.25">
      <c r="F571" s="6"/>
    </row>
    <row r="572" spans="6:6" x14ac:dyDescent="0.25">
      <c r="F572" s="6"/>
    </row>
    <row r="573" spans="6:6" x14ac:dyDescent="0.25">
      <c r="F573" s="6"/>
    </row>
    <row r="574" spans="6:6" x14ac:dyDescent="0.25">
      <c r="F574" s="6"/>
    </row>
    <row r="575" spans="6:6" x14ac:dyDescent="0.25">
      <c r="F575" s="6"/>
    </row>
    <row r="576" spans="6:6" x14ac:dyDescent="0.25">
      <c r="F576" s="6"/>
    </row>
    <row r="577" spans="6:6" x14ac:dyDescent="0.25">
      <c r="F577" s="6"/>
    </row>
    <row r="578" spans="6:6" x14ac:dyDescent="0.25">
      <c r="F578" s="6"/>
    </row>
    <row r="579" spans="6:6" x14ac:dyDescent="0.25">
      <c r="F579" s="6"/>
    </row>
    <row r="580" spans="6:6" x14ac:dyDescent="0.25">
      <c r="F580" s="6"/>
    </row>
    <row r="581" spans="6:6" x14ac:dyDescent="0.25">
      <c r="F581" s="6"/>
    </row>
    <row r="582" spans="6:6" x14ac:dyDescent="0.25">
      <c r="F582" s="6"/>
    </row>
    <row r="583" spans="6:6" x14ac:dyDescent="0.25">
      <c r="F583" s="6"/>
    </row>
    <row r="584" spans="6:6" x14ac:dyDescent="0.25">
      <c r="F584" s="6"/>
    </row>
    <row r="585" spans="6:6" x14ac:dyDescent="0.25">
      <c r="F585" s="6"/>
    </row>
    <row r="586" spans="6:6" x14ac:dyDescent="0.25">
      <c r="F586" s="6"/>
    </row>
    <row r="587" spans="6:6" x14ac:dyDescent="0.25">
      <c r="F587" s="6"/>
    </row>
    <row r="588" spans="6:6" x14ac:dyDescent="0.25">
      <c r="F588" s="6"/>
    </row>
    <row r="589" spans="6:6" x14ac:dyDescent="0.25">
      <c r="F589" s="6"/>
    </row>
    <row r="590" spans="6:6" x14ac:dyDescent="0.25">
      <c r="F590" s="6"/>
    </row>
    <row r="591" spans="6:6" x14ac:dyDescent="0.25">
      <c r="F591" s="6"/>
    </row>
    <row r="592" spans="6:6" x14ac:dyDescent="0.25">
      <c r="F592" s="6"/>
    </row>
    <row r="593" spans="6:6" x14ac:dyDescent="0.25">
      <c r="F593" s="6"/>
    </row>
    <row r="594" spans="6:6" x14ac:dyDescent="0.25">
      <c r="F594" s="6"/>
    </row>
    <row r="595" spans="6:6" x14ac:dyDescent="0.25">
      <c r="F595" s="6"/>
    </row>
    <row r="596" spans="6:6" x14ac:dyDescent="0.25">
      <c r="F596" s="6"/>
    </row>
    <row r="597" spans="6:6" x14ac:dyDescent="0.25">
      <c r="F597" s="6"/>
    </row>
    <row r="598" spans="6:6" x14ac:dyDescent="0.25">
      <c r="F598" s="6"/>
    </row>
    <row r="599" spans="6:6" x14ac:dyDescent="0.25">
      <c r="F599" s="6"/>
    </row>
    <row r="600" spans="6:6" x14ac:dyDescent="0.25">
      <c r="F600" s="6"/>
    </row>
    <row r="601" spans="6:6" x14ac:dyDescent="0.25">
      <c r="F601" s="6"/>
    </row>
    <row r="602" spans="6:6" x14ac:dyDescent="0.25">
      <c r="F602" s="6"/>
    </row>
    <row r="603" spans="6:6" x14ac:dyDescent="0.25">
      <c r="F603" s="6"/>
    </row>
    <row r="604" spans="6:6" x14ac:dyDescent="0.25">
      <c r="F604" s="6"/>
    </row>
    <row r="605" spans="6:6" x14ac:dyDescent="0.25">
      <c r="F605" s="6"/>
    </row>
    <row r="606" spans="6:6" x14ac:dyDescent="0.25">
      <c r="F606" s="6"/>
    </row>
    <row r="607" spans="6:6" x14ac:dyDescent="0.25">
      <c r="F607" s="6"/>
    </row>
    <row r="608" spans="6:6" x14ac:dyDescent="0.25">
      <c r="F608" s="6"/>
    </row>
    <row r="609" spans="6:6" x14ac:dyDescent="0.25">
      <c r="F609" s="6"/>
    </row>
    <row r="610" spans="6:6" x14ac:dyDescent="0.25">
      <c r="F610" s="6"/>
    </row>
    <row r="611" spans="6:6" x14ac:dyDescent="0.25">
      <c r="F611" s="6"/>
    </row>
    <row r="612" spans="6:6" x14ac:dyDescent="0.25">
      <c r="F612" s="6"/>
    </row>
    <row r="613" spans="6:6" x14ac:dyDescent="0.25">
      <c r="F613" s="6"/>
    </row>
    <row r="614" spans="6:6" x14ac:dyDescent="0.25">
      <c r="F614" s="6"/>
    </row>
    <row r="615" spans="6:6" x14ac:dyDescent="0.25">
      <c r="F615" s="6"/>
    </row>
    <row r="616" spans="6:6" x14ac:dyDescent="0.25">
      <c r="F616" s="6"/>
    </row>
    <row r="617" spans="6:6" x14ac:dyDescent="0.25">
      <c r="F617" s="6"/>
    </row>
    <row r="618" spans="6:6" x14ac:dyDescent="0.25">
      <c r="F618" s="6"/>
    </row>
    <row r="619" spans="6:6" x14ac:dyDescent="0.25">
      <c r="F619" s="6"/>
    </row>
    <row r="620" spans="6:6" x14ac:dyDescent="0.25">
      <c r="F620" s="6"/>
    </row>
    <row r="621" spans="6:6" x14ac:dyDescent="0.25">
      <c r="F621" s="6"/>
    </row>
    <row r="622" spans="6:6" x14ac:dyDescent="0.25">
      <c r="F622" s="6"/>
    </row>
    <row r="623" spans="6:6" x14ac:dyDescent="0.25">
      <c r="F623" s="6"/>
    </row>
    <row r="624" spans="6:6" x14ac:dyDescent="0.25">
      <c r="F624" s="6"/>
    </row>
    <row r="625" spans="6:6" x14ac:dyDescent="0.25">
      <c r="F625" s="6"/>
    </row>
    <row r="626" spans="6:6" x14ac:dyDescent="0.25">
      <c r="F626" s="6"/>
    </row>
    <row r="627" spans="6:6" x14ac:dyDescent="0.25">
      <c r="F627" s="6"/>
    </row>
    <row r="628" spans="6:6" x14ac:dyDescent="0.25">
      <c r="F628" s="6"/>
    </row>
    <row r="629" spans="6:6" x14ac:dyDescent="0.25">
      <c r="F629" s="6"/>
    </row>
    <row r="630" spans="6:6" x14ac:dyDescent="0.25">
      <c r="F630" s="6"/>
    </row>
    <row r="631" spans="6:6" x14ac:dyDescent="0.25">
      <c r="F631" s="6"/>
    </row>
    <row r="632" spans="6:6" x14ac:dyDescent="0.25">
      <c r="F632" s="6"/>
    </row>
    <row r="633" spans="6:6" x14ac:dyDescent="0.25">
      <c r="F633" s="6"/>
    </row>
    <row r="634" spans="6:6" x14ac:dyDescent="0.25">
      <c r="F634" s="6"/>
    </row>
    <row r="635" spans="6:6" x14ac:dyDescent="0.25">
      <c r="F635" s="6"/>
    </row>
    <row r="636" spans="6:6" x14ac:dyDescent="0.25">
      <c r="F636" s="6"/>
    </row>
    <row r="637" spans="6:6" x14ac:dyDescent="0.25">
      <c r="F637" s="6"/>
    </row>
    <row r="638" spans="6:6" x14ac:dyDescent="0.25">
      <c r="F638" s="6"/>
    </row>
    <row r="639" spans="6:6" x14ac:dyDescent="0.25">
      <c r="F639" s="6"/>
    </row>
    <row r="640" spans="6:6" x14ac:dyDescent="0.25">
      <c r="F640" s="6"/>
    </row>
    <row r="641" spans="6:6" x14ac:dyDescent="0.25">
      <c r="F641" s="6"/>
    </row>
    <row r="642" spans="6:6" x14ac:dyDescent="0.25">
      <c r="F642" s="6"/>
    </row>
    <row r="643" spans="6:6" x14ac:dyDescent="0.25">
      <c r="F643" s="6"/>
    </row>
    <row r="644" spans="6:6" x14ac:dyDescent="0.25">
      <c r="F644" s="6"/>
    </row>
    <row r="645" spans="6:6" x14ac:dyDescent="0.25">
      <c r="F645" s="6"/>
    </row>
    <row r="646" spans="6:6" x14ac:dyDescent="0.25">
      <c r="F646" s="6"/>
    </row>
    <row r="647" spans="6:6" x14ac:dyDescent="0.25">
      <c r="F647" s="6"/>
    </row>
    <row r="648" spans="6:6" x14ac:dyDescent="0.25">
      <c r="F648" s="6"/>
    </row>
    <row r="649" spans="6:6" x14ac:dyDescent="0.25">
      <c r="F649" s="6"/>
    </row>
    <row r="650" spans="6:6" x14ac:dyDescent="0.25">
      <c r="F650" s="6"/>
    </row>
    <row r="651" spans="6:6" x14ac:dyDescent="0.25">
      <c r="F651" s="6"/>
    </row>
    <row r="652" spans="6:6" x14ac:dyDescent="0.25">
      <c r="F652" s="6"/>
    </row>
    <row r="653" spans="6:6" x14ac:dyDescent="0.25">
      <c r="F653" s="6"/>
    </row>
    <row r="654" spans="6:6" x14ac:dyDescent="0.25">
      <c r="F654" s="6"/>
    </row>
    <row r="655" spans="6:6" x14ac:dyDescent="0.25">
      <c r="F655" s="6"/>
    </row>
    <row r="656" spans="6:6" x14ac:dyDescent="0.25">
      <c r="F656" s="6"/>
    </row>
    <row r="657" spans="6:6" x14ac:dyDescent="0.25">
      <c r="F657" s="6"/>
    </row>
    <row r="658" spans="6:6" x14ac:dyDescent="0.25">
      <c r="F658" s="6"/>
    </row>
    <row r="659" spans="6:6" x14ac:dyDescent="0.25">
      <c r="F659" s="6"/>
    </row>
    <row r="660" spans="6:6" x14ac:dyDescent="0.25">
      <c r="F660" s="6"/>
    </row>
    <row r="661" spans="6:6" x14ac:dyDescent="0.25">
      <c r="F661" s="6"/>
    </row>
    <row r="662" spans="6:6" x14ac:dyDescent="0.25">
      <c r="F662" s="6"/>
    </row>
    <row r="663" spans="6:6" x14ac:dyDescent="0.25">
      <c r="F663" s="6"/>
    </row>
    <row r="664" spans="6:6" x14ac:dyDescent="0.25">
      <c r="F664" s="6"/>
    </row>
    <row r="665" spans="6:6" x14ac:dyDescent="0.25">
      <c r="F665" s="6"/>
    </row>
    <row r="666" spans="6:6" x14ac:dyDescent="0.25">
      <c r="F666" s="6"/>
    </row>
    <row r="667" spans="6:6" x14ac:dyDescent="0.25">
      <c r="F667" s="6"/>
    </row>
    <row r="668" spans="6:6" x14ac:dyDescent="0.25">
      <c r="F668" s="6"/>
    </row>
    <row r="669" spans="6:6" x14ac:dyDescent="0.25">
      <c r="F669" s="6"/>
    </row>
    <row r="670" spans="6:6" x14ac:dyDescent="0.25">
      <c r="F670" s="6"/>
    </row>
    <row r="671" spans="6:6" x14ac:dyDescent="0.25">
      <c r="F671" s="6"/>
    </row>
    <row r="672" spans="6:6" x14ac:dyDescent="0.25">
      <c r="F672" s="6"/>
    </row>
    <row r="673" spans="6:6" x14ac:dyDescent="0.25">
      <c r="F673" s="6"/>
    </row>
    <row r="674" spans="6:6" x14ac:dyDescent="0.25">
      <c r="F674" s="6"/>
    </row>
    <row r="675" spans="6:6" x14ac:dyDescent="0.25">
      <c r="F675" s="6"/>
    </row>
    <row r="676" spans="6:6" x14ac:dyDescent="0.25">
      <c r="F676" s="6"/>
    </row>
    <row r="677" spans="6:6" x14ac:dyDescent="0.25">
      <c r="F677" s="6"/>
    </row>
    <row r="678" spans="6:6" x14ac:dyDescent="0.25">
      <c r="F678" s="6"/>
    </row>
    <row r="679" spans="6:6" x14ac:dyDescent="0.25">
      <c r="F679" s="6"/>
    </row>
    <row r="680" spans="6:6" x14ac:dyDescent="0.25">
      <c r="F680" s="6"/>
    </row>
    <row r="681" spans="6:6" x14ac:dyDescent="0.25">
      <c r="F681" s="6"/>
    </row>
    <row r="682" spans="6:6" x14ac:dyDescent="0.25">
      <c r="F682" s="6"/>
    </row>
    <row r="683" spans="6:6" x14ac:dyDescent="0.25">
      <c r="F683" s="6"/>
    </row>
    <row r="684" spans="6:6" x14ac:dyDescent="0.25">
      <c r="F684" s="6"/>
    </row>
    <row r="685" spans="6:6" x14ac:dyDescent="0.25">
      <c r="F685" s="6"/>
    </row>
    <row r="686" spans="6:6" x14ac:dyDescent="0.25">
      <c r="F686" s="6"/>
    </row>
    <row r="687" spans="6:6" x14ac:dyDescent="0.25">
      <c r="F687" s="6"/>
    </row>
    <row r="688" spans="6:6" x14ac:dyDescent="0.25">
      <c r="F688" s="6"/>
    </row>
    <row r="689" spans="6:6" x14ac:dyDescent="0.25">
      <c r="F689" s="6"/>
    </row>
    <row r="690" spans="6:6" x14ac:dyDescent="0.25">
      <c r="F690" s="6"/>
    </row>
    <row r="691" spans="6:6" x14ac:dyDescent="0.25">
      <c r="F691" s="6"/>
    </row>
    <row r="692" spans="6:6" x14ac:dyDescent="0.25">
      <c r="F692" s="6"/>
    </row>
    <row r="693" spans="6:6" x14ac:dyDescent="0.25">
      <c r="F693" s="6"/>
    </row>
    <row r="694" spans="6:6" x14ac:dyDescent="0.25">
      <c r="F694" s="6"/>
    </row>
    <row r="695" spans="6:6" x14ac:dyDescent="0.25">
      <c r="F695" s="6"/>
    </row>
    <row r="696" spans="6:6" x14ac:dyDescent="0.25">
      <c r="F696" s="6"/>
    </row>
    <row r="697" spans="6:6" x14ac:dyDescent="0.25">
      <c r="F697" s="6"/>
    </row>
    <row r="698" spans="6:6" x14ac:dyDescent="0.25">
      <c r="F698" s="6"/>
    </row>
    <row r="699" spans="6:6" x14ac:dyDescent="0.25">
      <c r="F699" s="6"/>
    </row>
    <row r="700" spans="6:6" x14ac:dyDescent="0.25">
      <c r="F700" s="6"/>
    </row>
    <row r="701" spans="6:6" x14ac:dyDescent="0.25">
      <c r="F701" s="6"/>
    </row>
    <row r="702" spans="6:6" x14ac:dyDescent="0.25">
      <c r="F702" s="6"/>
    </row>
    <row r="703" spans="6:6" x14ac:dyDescent="0.25">
      <c r="F703" s="6"/>
    </row>
    <row r="704" spans="6:6" x14ac:dyDescent="0.25">
      <c r="F704" s="6"/>
    </row>
    <row r="705" spans="6:6" x14ac:dyDescent="0.25">
      <c r="F705" s="6"/>
    </row>
    <row r="706" spans="6:6" x14ac:dyDescent="0.25">
      <c r="F706" s="6"/>
    </row>
    <row r="707" spans="6:6" x14ac:dyDescent="0.25">
      <c r="F707" s="6"/>
    </row>
    <row r="708" spans="6:6" x14ac:dyDescent="0.25">
      <c r="F708" s="6"/>
    </row>
    <row r="709" spans="6:6" x14ac:dyDescent="0.25">
      <c r="F709" s="6"/>
    </row>
    <row r="710" spans="6:6" x14ac:dyDescent="0.25">
      <c r="F710" s="6"/>
    </row>
    <row r="711" spans="6:6" x14ac:dyDescent="0.25">
      <c r="F711" s="6"/>
    </row>
    <row r="712" spans="6:6" x14ac:dyDescent="0.25">
      <c r="F712" s="6"/>
    </row>
    <row r="713" spans="6:6" x14ac:dyDescent="0.25">
      <c r="F713" s="6"/>
    </row>
    <row r="714" spans="6:6" x14ac:dyDescent="0.25">
      <c r="F714" s="6"/>
    </row>
    <row r="715" spans="6:6" x14ac:dyDescent="0.25">
      <c r="F715" s="6"/>
    </row>
    <row r="716" spans="6:6" x14ac:dyDescent="0.25">
      <c r="F716" s="6"/>
    </row>
    <row r="717" spans="6:6" x14ac:dyDescent="0.25">
      <c r="F717" s="6"/>
    </row>
    <row r="718" spans="6:6" x14ac:dyDescent="0.25">
      <c r="F718" s="6"/>
    </row>
    <row r="719" spans="6:6" x14ac:dyDescent="0.25">
      <c r="F719" s="6"/>
    </row>
    <row r="720" spans="6:6" x14ac:dyDescent="0.25">
      <c r="F720" s="6"/>
    </row>
    <row r="721" spans="6:6" x14ac:dyDescent="0.25">
      <c r="F721" s="6"/>
    </row>
    <row r="722" spans="6:6" x14ac:dyDescent="0.25">
      <c r="F722" s="6"/>
    </row>
    <row r="723" spans="6:6" x14ac:dyDescent="0.25">
      <c r="F723" s="6"/>
    </row>
    <row r="724" spans="6:6" x14ac:dyDescent="0.25">
      <c r="F724" s="6"/>
    </row>
    <row r="725" spans="6:6" x14ac:dyDescent="0.25">
      <c r="F725" s="6"/>
    </row>
    <row r="726" spans="6:6" x14ac:dyDescent="0.25">
      <c r="F726" s="6"/>
    </row>
    <row r="727" spans="6:6" x14ac:dyDescent="0.25">
      <c r="F727" s="6"/>
    </row>
    <row r="728" spans="6:6" x14ac:dyDescent="0.25">
      <c r="F728" s="6"/>
    </row>
    <row r="729" spans="6:6" x14ac:dyDescent="0.25">
      <c r="F729" s="6"/>
    </row>
    <row r="730" spans="6:6" x14ac:dyDescent="0.25">
      <c r="F730" s="6"/>
    </row>
    <row r="731" spans="6:6" x14ac:dyDescent="0.25">
      <c r="F731" s="6"/>
    </row>
    <row r="732" spans="6:6" x14ac:dyDescent="0.25">
      <c r="F732" s="6"/>
    </row>
    <row r="733" spans="6:6" x14ac:dyDescent="0.25">
      <c r="F733" s="6"/>
    </row>
    <row r="734" spans="6:6" x14ac:dyDescent="0.25">
      <c r="F734" s="6"/>
    </row>
    <row r="735" spans="6:6" x14ac:dyDescent="0.25">
      <c r="F735" s="6"/>
    </row>
    <row r="736" spans="6:6" x14ac:dyDescent="0.25">
      <c r="F736" s="6"/>
    </row>
    <row r="737" spans="6:6" x14ac:dyDescent="0.25">
      <c r="F737" s="6"/>
    </row>
    <row r="738" spans="6:6" x14ac:dyDescent="0.25">
      <c r="F738" s="6"/>
    </row>
    <row r="739" spans="6:6" x14ac:dyDescent="0.25">
      <c r="F739" s="6"/>
    </row>
    <row r="740" spans="6:6" x14ac:dyDescent="0.25">
      <c r="F740" s="6"/>
    </row>
    <row r="741" spans="6:6" x14ac:dyDescent="0.25">
      <c r="F741" s="6"/>
    </row>
    <row r="742" spans="6:6" x14ac:dyDescent="0.25">
      <c r="F742" s="6"/>
    </row>
    <row r="743" spans="6:6" x14ac:dyDescent="0.25">
      <c r="F743" s="6"/>
    </row>
    <row r="744" spans="6:6" x14ac:dyDescent="0.25">
      <c r="F744" s="6"/>
    </row>
    <row r="745" spans="6:6" x14ac:dyDescent="0.25">
      <c r="F745" s="6"/>
    </row>
    <row r="746" spans="6:6" x14ac:dyDescent="0.25">
      <c r="F746" s="6"/>
    </row>
    <row r="747" spans="6:6" x14ac:dyDescent="0.25">
      <c r="F747" s="6"/>
    </row>
    <row r="748" spans="6:6" x14ac:dyDescent="0.25">
      <c r="F748" s="6"/>
    </row>
    <row r="749" spans="6:6" x14ac:dyDescent="0.25">
      <c r="F749" s="6"/>
    </row>
    <row r="750" spans="6:6" x14ac:dyDescent="0.25">
      <c r="F750" s="6"/>
    </row>
    <row r="751" spans="6:6" x14ac:dyDescent="0.25">
      <c r="F751" s="6"/>
    </row>
    <row r="752" spans="6:6" x14ac:dyDescent="0.25">
      <c r="F752" s="6"/>
    </row>
    <row r="753" spans="6:6" x14ac:dyDescent="0.25">
      <c r="F753" s="6"/>
    </row>
    <row r="754" spans="6:6" x14ac:dyDescent="0.25">
      <c r="F754" s="6"/>
    </row>
    <row r="755" spans="6:6" x14ac:dyDescent="0.25">
      <c r="F755" s="6"/>
    </row>
    <row r="756" spans="6:6" x14ac:dyDescent="0.25">
      <c r="F756" s="6"/>
    </row>
    <row r="757" spans="6:6" x14ac:dyDescent="0.25">
      <c r="F757" s="6"/>
    </row>
    <row r="758" spans="6:6" x14ac:dyDescent="0.25">
      <c r="F758" s="6"/>
    </row>
    <row r="759" spans="6:6" x14ac:dyDescent="0.25">
      <c r="F759" s="6"/>
    </row>
    <row r="760" spans="6:6" x14ac:dyDescent="0.25">
      <c r="F760" s="6"/>
    </row>
    <row r="761" spans="6:6" x14ac:dyDescent="0.25">
      <c r="F761" s="6"/>
    </row>
    <row r="762" spans="6:6" x14ac:dyDescent="0.25">
      <c r="F762" s="6"/>
    </row>
    <row r="763" spans="6:6" x14ac:dyDescent="0.25">
      <c r="F763" s="6"/>
    </row>
    <row r="764" spans="6:6" x14ac:dyDescent="0.25">
      <c r="F764" s="6"/>
    </row>
    <row r="765" spans="6:6" x14ac:dyDescent="0.25">
      <c r="F765" s="6"/>
    </row>
    <row r="766" spans="6:6" x14ac:dyDescent="0.25">
      <c r="F766" s="6"/>
    </row>
    <row r="767" spans="6:6" x14ac:dyDescent="0.25">
      <c r="F767" s="6"/>
    </row>
    <row r="768" spans="6:6" x14ac:dyDescent="0.25">
      <c r="F768" s="6"/>
    </row>
    <row r="769" spans="6:6" x14ac:dyDescent="0.25">
      <c r="F769" s="6"/>
    </row>
    <row r="770" spans="6:6" x14ac:dyDescent="0.25">
      <c r="F770" s="6"/>
    </row>
    <row r="771" spans="6:6" x14ac:dyDescent="0.25">
      <c r="F771" s="6"/>
    </row>
    <row r="772" spans="6:6" x14ac:dyDescent="0.25">
      <c r="F772" s="6"/>
    </row>
    <row r="773" spans="6:6" x14ac:dyDescent="0.25">
      <c r="F773" s="6"/>
    </row>
    <row r="774" spans="6:6" x14ac:dyDescent="0.25">
      <c r="F774" s="6"/>
    </row>
    <row r="775" spans="6:6" x14ac:dyDescent="0.25">
      <c r="F775" s="6"/>
    </row>
    <row r="776" spans="6:6" x14ac:dyDescent="0.25">
      <c r="F776" s="6"/>
    </row>
    <row r="777" spans="6:6" x14ac:dyDescent="0.25">
      <c r="F777" s="6"/>
    </row>
    <row r="778" spans="6:6" x14ac:dyDescent="0.25">
      <c r="F778" s="6"/>
    </row>
    <row r="779" spans="6:6" x14ac:dyDescent="0.25">
      <c r="F779" s="6"/>
    </row>
    <row r="780" spans="6:6" x14ac:dyDescent="0.25">
      <c r="F780" s="6"/>
    </row>
    <row r="781" spans="6:6" x14ac:dyDescent="0.25">
      <c r="F781" s="6"/>
    </row>
    <row r="782" spans="6:6" x14ac:dyDescent="0.25">
      <c r="F782" s="6"/>
    </row>
    <row r="783" spans="6:6" x14ac:dyDescent="0.25">
      <c r="F783" s="6"/>
    </row>
    <row r="784" spans="6:6" x14ac:dyDescent="0.25">
      <c r="F784" s="6"/>
    </row>
    <row r="785" spans="6:6" x14ac:dyDescent="0.25">
      <c r="F785" s="6"/>
    </row>
    <row r="786" spans="6:6" x14ac:dyDescent="0.25">
      <c r="F786" s="6"/>
    </row>
    <row r="787" spans="6:6" x14ac:dyDescent="0.25">
      <c r="F787" s="6"/>
    </row>
    <row r="788" spans="6:6" x14ac:dyDescent="0.25">
      <c r="F788" s="6"/>
    </row>
    <row r="789" spans="6:6" x14ac:dyDescent="0.25">
      <c r="F789" s="6"/>
    </row>
    <row r="790" spans="6:6" x14ac:dyDescent="0.25">
      <c r="F790" s="6"/>
    </row>
    <row r="791" spans="6:6" x14ac:dyDescent="0.25">
      <c r="F791" s="6"/>
    </row>
    <row r="792" spans="6:6" x14ac:dyDescent="0.25">
      <c r="F792" s="6"/>
    </row>
    <row r="793" spans="6:6" x14ac:dyDescent="0.25">
      <c r="F793" s="6"/>
    </row>
    <row r="794" spans="6:6" x14ac:dyDescent="0.25">
      <c r="F794" s="6"/>
    </row>
    <row r="795" spans="6:6" x14ac:dyDescent="0.25">
      <c r="F795" s="6"/>
    </row>
    <row r="796" spans="6:6" x14ac:dyDescent="0.25">
      <c r="F796" s="6"/>
    </row>
    <row r="797" spans="6:6" x14ac:dyDescent="0.25">
      <c r="F797" s="6"/>
    </row>
    <row r="798" spans="6:6" x14ac:dyDescent="0.25">
      <c r="F798" s="6"/>
    </row>
    <row r="799" spans="6:6" x14ac:dyDescent="0.25">
      <c r="F799" s="6"/>
    </row>
    <row r="800" spans="6:6" x14ac:dyDescent="0.25">
      <c r="F800" s="6"/>
    </row>
    <row r="801" spans="6:6" x14ac:dyDescent="0.25">
      <c r="F801" s="6"/>
    </row>
    <row r="802" spans="6:6" x14ac:dyDescent="0.25">
      <c r="F802" s="6"/>
    </row>
    <row r="803" spans="6:6" x14ac:dyDescent="0.25">
      <c r="F803" s="6"/>
    </row>
    <row r="804" spans="6:6" x14ac:dyDescent="0.25">
      <c r="F804" s="6"/>
    </row>
    <row r="805" spans="6:6" x14ac:dyDescent="0.25">
      <c r="F805" s="6"/>
    </row>
    <row r="806" spans="6:6" x14ac:dyDescent="0.25">
      <c r="F806" s="6"/>
    </row>
    <row r="807" spans="6:6" x14ac:dyDescent="0.25">
      <c r="F807" s="6"/>
    </row>
    <row r="808" spans="6:6" x14ac:dyDescent="0.25">
      <c r="F808" s="6"/>
    </row>
    <row r="809" spans="6:6" x14ac:dyDescent="0.25">
      <c r="F809" s="6"/>
    </row>
    <row r="810" spans="6:6" x14ac:dyDescent="0.25">
      <c r="F810" s="6"/>
    </row>
    <row r="811" spans="6:6" x14ac:dyDescent="0.25">
      <c r="F811" s="6"/>
    </row>
    <row r="812" spans="6:6" x14ac:dyDescent="0.25">
      <c r="F812" s="6"/>
    </row>
    <row r="813" spans="6:6" x14ac:dyDescent="0.25">
      <c r="F813" s="6"/>
    </row>
    <row r="814" spans="6:6" x14ac:dyDescent="0.25">
      <c r="F814" s="6"/>
    </row>
    <row r="815" spans="6:6" x14ac:dyDescent="0.25">
      <c r="F815" s="6"/>
    </row>
    <row r="816" spans="6:6" x14ac:dyDescent="0.25">
      <c r="F816" s="6"/>
    </row>
    <row r="817" spans="6:6" x14ac:dyDescent="0.25">
      <c r="F817" s="6"/>
    </row>
    <row r="818" spans="6:6" x14ac:dyDescent="0.25">
      <c r="F818" s="6"/>
    </row>
    <row r="819" spans="6:6" x14ac:dyDescent="0.25">
      <c r="F819" s="6"/>
    </row>
    <row r="820" spans="6:6" x14ac:dyDescent="0.25">
      <c r="F820" s="6"/>
    </row>
    <row r="821" spans="6:6" x14ac:dyDescent="0.25">
      <c r="F821" s="6"/>
    </row>
    <row r="822" spans="6:6" x14ac:dyDescent="0.25">
      <c r="F822" s="6"/>
    </row>
    <row r="823" spans="6:6" x14ac:dyDescent="0.25">
      <c r="F823" s="6"/>
    </row>
    <row r="824" spans="6:6" x14ac:dyDescent="0.25">
      <c r="F824" s="6"/>
    </row>
    <row r="825" spans="6:6" x14ac:dyDescent="0.25">
      <c r="F825" s="6"/>
    </row>
    <row r="826" spans="6:6" x14ac:dyDescent="0.25">
      <c r="F826" s="6"/>
    </row>
    <row r="827" spans="6:6" x14ac:dyDescent="0.25">
      <c r="F827" s="6"/>
    </row>
    <row r="828" spans="6:6" x14ac:dyDescent="0.25">
      <c r="F828" s="6"/>
    </row>
    <row r="829" spans="6:6" x14ac:dyDescent="0.25">
      <c r="F829" s="6"/>
    </row>
    <row r="830" spans="6:6" x14ac:dyDescent="0.25">
      <c r="F830" s="6"/>
    </row>
    <row r="831" spans="6:6" x14ac:dyDescent="0.25">
      <c r="F831" s="6"/>
    </row>
    <row r="832" spans="6:6" x14ac:dyDescent="0.25">
      <c r="F832" s="6"/>
    </row>
    <row r="833" spans="6:6" x14ac:dyDescent="0.25">
      <c r="F833" s="6"/>
    </row>
    <row r="834" spans="6:6" x14ac:dyDescent="0.25">
      <c r="F834" s="6"/>
    </row>
    <row r="835" spans="6:6" x14ac:dyDescent="0.25">
      <c r="F835" s="6"/>
    </row>
    <row r="836" spans="6:6" x14ac:dyDescent="0.25">
      <c r="F836" s="6"/>
    </row>
    <row r="837" spans="6:6" x14ac:dyDescent="0.25">
      <c r="F837" s="6"/>
    </row>
    <row r="838" spans="6:6" x14ac:dyDescent="0.25">
      <c r="F838" s="6"/>
    </row>
    <row r="839" spans="6:6" x14ac:dyDescent="0.25">
      <c r="F839" s="6"/>
    </row>
    <row r="840" spans="6:6" x14ac:dyDescent="0.25">
      <c r="F840" s="6"/>
    </row>
    <row r="841" spans="6:6" x14ac:dyDescent="0.25">
      <c r="F841" s="6"/>
    </row>
    <row r="842" spans="6:6" x14ac:dyDescent="0.25">
      <c r="F842" s="6"/>
    </row>
    <row r="843" spans="6:6" x14ac:dyDescent="0.25">
      <c r="F843" s="6"/>
    </row>
    <row r="844" spans="6:6" x14ac:dyDescent="0.25">
      <c r="F844" s="6"/>
    </row>
    <row r="845" spans="6:6" x14ac:dyDescent="0.25">
      <c r="F845" s="6"/>
    </row>
    <row r="846" spans="6:6" x14ac:dyDescent="0.25">
      <c r="F846" s="6"/>
    </row>
    <row r="847" spans="6:6" x14ac:dyDescent="0.25">
      <c r="F847" s="6"/>
    </row>
    <row r="848" spans="6:6" x14ac:dyDescent="0.25">
      <c r="F848" s="6"/>
    </row>
    <row r="849" spans="6:6" x14ac:dyDescent="0.25">
      <c r="F849" s="6"/>
    </row>
    <row r="850" spans="6:6" x14ac:dyDescent="0.25">
      <c r="F850" s="6"/>
    </row>
    <row r="851" spans="6:6" x14ac:dyDescent="0.25">
      <c r="F851" s="6"/>
    </row>
    <row r="852" spans="6:6" x14ac:dyDescent="0.25">
      <c r="F852" s="6"/>
    </row>
    <row r="853" spans="6:6" x14ac:dyDescent="0.25">
      <c r="F853" s="6"/>
    </row>
    <row r="854" spans="6:6" x14ac:dyDescent="0.25">
      <c r="F854" s="6"/>
    </row>
    <row r="855" spans="6:6" x14ac:dyDescent="0.25">
      <c r="F855" s="6"/>
    </row>
    <row r="856" spans="6:6" x14ac:dyDescent="0.25">
      <c r="F856" s="6"/>
    </row>
    <row r="857" spans="6:6" x14ac:dyDescent="0.25">
      <c r="F857" s="6"/>
    </row>
    <row r="858" spans="6:6" x14ac:dyDescent="0.25">
      <c r="F858" s="6"/>
    </row>
    <row r="859" spans="6:6" x14ac:dyDescent="0.25">
      <c r="F859" s="6"/>
    </row>
    <row r="860" spans="6:6" x14ac:dyDescent="0.25">
      <c r="F860" s="6"/>
    </row>
    <row r="861" spans="6:6" x14ac:dyDescent="0.25">
      <c r="F861" s="6"/>
    </row>
    <row r="862" spans="6:6" x14ac:dyDescent="0.25">
      <c r="F862" s="6"/>
    </row>
    <row r="863" spans="6:6" x14ac:dyDescent="0.25">
      <c r="F863" s="6"/>
    </row>
    <row r="864" spans="6:6" x14ac:dyDescent="0.25">
      <c r="F864" s="6"/>
    </row>
    <row r="865" spans="6:6" x14ac:dyDescent="0.25">
      <c r="F865" s="6"/>
    </row>
    <row r="866" spans="6:6" x14ac:dyDescent="0.25">
      <c r="F866" s="6"/>
    </row>
    <row r="867" spans="6:6" x14ac:dyDescent="0.25">
      <c r="F867" s="6"/>
    </row>
    <row r="868" spans="6:6" x14ac:dyDescent="0.25">
      <c r="F868" s="6"/>
    </row>
    <row r="869" spans="6:6" x14ac:dyDescent="0.25">
      <c r="F869" s="6"/>
    </row>
    <row r="870" spans="6:6" x14ac:dyDescent="0.25">
      <c r="F870" s="6"/>
    </row>
    <row r="871" spans="6:6" x14ac:dyDescent="0.25">
      <c r="F871" s="6"/>
    </row>
    <row r="872" spans="6:6" x14ac:dyDescent="0.25">
      <c r="F872" s="6"/>
    </row>
    <row r="873" spans="6:6" x14ac:dyDescent="0.25">
      <c r="F873" s="6"/>
    </row>
    <row r="874" spans="6:6" x14ac:dyDescent="0.25">
      <c r="F874" s="6"/>
    </row>
    <row r="875" spans="6:6" x14ac:dyDescent="0.25">
      <c r="F875" s="6"/>
    </row>
    <row r="876" spans="6:6" x14ac:dyDescent="0.25">
      <c r="F876" s="6"/>
    </row>
    <row r="877" spans="6:6" x14ac:dyDescent="0.25">
      <c r="F877" s="6"/>
    </row>
    <row r="878" spans="6:6" x14ac:dyDescent="0.25">
      <c r="F878" s="6"/>
    </row>
    <row r="879" spans="6:6" x14ac:dyDescent="0.25">
      <c r="F879" s="6"/>
    </row>
    <row r="880" spans="6:6" x14ac:dyDescent="0.25">
      <c r="F880" s="6"/>
    </row>
    <row r="881" spans="6:6" x14ac:dyDescent="0.25">
      <c r="F881" s="6"/>
    </row>
    <row r="882" spans="6:6" x14ac:dyDescent="0.25">
      <c r="F882" s="6"/>
    </row>
    <row r="883" spans="6:6" x14ac:dyDescent="0.25">
      <c r="F883" s="6"/>
    </row>
    <row r="884" spans="6:6" x14ac:dyDescent="0.25">
      <c r="F884" s="6"/>
    </row>
    <row r="885" spans="6:6" x14ac:dyDescent="0.25">
      <c r="F885" s="6"/>
    </row>
    <row r="886" spans="6:6" x14ac:dyDescent="0.25">
      <c r="F886" s="6"/>
    </row>
    <row r="887" spans="6:6" x14ac:dyDescent="0.25">
      <c r="F887" s="6"/>
    </row>
    <row r="888" spans="6:6" x14ac:dyDescent="0.25">
      <c r="F888" s="6"/>
    </row>
    <row r="889" spans="6:6" x14ac:dyDescent="0.25">
      <c r="F889" s="6"/>
    </row>
    <row r="890" spans="6:6" x14ac:dyDescent="0.25">
      <c r="F890" s="6"/>
    </row>
    <row r="891" spans="6:6" x14ac:dyDescent="0.25">
      <c r="F891" s="6"/>
    </row>
    <row r="892" spans="6:6" x14ac:dyDescent="0.25">
      <c r="F892" s="6"/>
    </row>
    <row r="893" spans="6:6" x14ac:dyDescent="0.25">
      <c r="F893" s="6"/>
    </row>
    <row r="894" spans="6:6" x14ac:dyDescent="0.25">
      <c r="F894" s="6"/>
    </row>
    <row r="895" spans="6:6" x14ac:dyDescent="0.25">
      <c r="F895" s="6"/>
    </row>
    <row r="896" spans="6:6" x14ac:dyDescent="0.25">
      <c r="F896" s="6"/>
    </row>
    <row r="897" spans="6:6" x14ac:dyDescent="0.25">
      <c r="F897" s="6"/>
    </row>
    <row r="898" spans="6:6" x14ac:dyDescent="0.25">
      <c r="F898" s="6"/>
    </row>
    <row r="899" spans="6:6" x14ac:dyDescent="0.25">
      <c r="F899" s="6"/>
    </row>
    <row r="900" spans="6:6" x14ac:dyDescent="0.25">
      <c r="F900" s="6"/>
    </row>
    <row r="901" spans="6:6" x14ac:dyDescent="0.25">
      <c r="F901" s="6"/>
    </row>
    <row r="902" spans="6:6" x14ac:dyDescent="0.25">
      <c r="F902" s="6"/>
    </row>
    <row r="903" spans="6:6" x14ac:dyDescent="0.25">
      <c r="F903" s="6"/>
    </row>
    <row r="904" spans="6:6" x14ac:dyDescent="0.25">
      <c r="F904" s="6"/>
    </row>
    <row r="905" spans="6:6" x14ac:dyDescent="0.25">
      <c r="F905" s="6"/>
    </row>
    <row r="906" spans="6:6" x14ac:dyDescent="0.25">
      <c r="F906" s="6"/>
    </row>
    <row r="907" spans="6:6" x14ac:dyDescent="0.25">
      <c r="F907" s="6"/>
    </row>
    <row r="908" spans="6:6" x14ac:dyDescent="0.25">
      <c r="F908" s="6"/>
    </row>
    <row r="909" spans="6:6" x14ac:dyDescent="0.25">
      <c r="F909" s="6"/>
    </row>
    <row r="910" spans="6:6" x14ac:dyDescent="0.25">
      <c r="F910" s="6"/>
    </row>
    <row r="911" spans="6:6" x14ac:dyDescent="0.25">
      <c r="F911" s="6"/>
    </row>
    <row r="912" spans="6:6" x14ac:dyDescent="0.25">
      <c r="F912" s="6"/>
    </row>
    <row r="913" spans="6:6" x14ac:dyDescent="0.25">
      <c r="F913" s="6"/>
    </row>
    <row r="914" spans="6:6" x14ac:dyDescent="0.25">
      <c r="F914" s="6"/>
    </row>
    <row r="915" spans="6:6" x14ac:dyDescent="0.25">
      <c r="F915" s="6"/>
    </row>
    <row r="916" spans="6:6" x14ac:dyDescent="0.25">
      <c r="F916" s="6"/>
    </row>
    <row r="917" spans="6:6" x14ac:dyDescent="0.25">
      <c r="F917" s="6"/>
    </row>
    <row r="918" spans="6:6" x14ac:dyDescent="0.25">
      <c r="F918" s="6"/>
    </row>
    <row r="919" spans="6:6" x14ac:dyDescent="0.25">
      <c r="F919" s="6"/>
    </row>
    <row r="920" spans="6:6" x14ac:dyDescent="0.25">
      <c r="F920" s="6"/>
    </row>
    <row r="921" spans="6:6" x14ac:dyDescent="0.25">
      <c r="F921" s="6"/>
    </row>
    <row r="922" spans="6:6" x14ac:dyDescent="0.25">
      <c r="F922" s="6"/>
    </row>
    <row r="923" spans="6:6" x14ac:dyDescent="0.25">
      <c r="F923" s="6"/>
    </row>
    <row r="924" spans="6:6" x14ac:dyDescent="0.25">
      <c r="F924" s="6"/>
    </row>
    <row r="925" spans="6:6" x14ac:dyDescent="0.25">
      <c r="F925" s="6"/>
    </row>
    <row r="926" spans="6:6" x14ac:dyDescent="0.25">
      <c r="F926" s="6"/>
    </row>
    <row r="927" spans="6:6" x14ac:dyDescent="0.25">
      <c r="F927" s="6"/>
    </row>
    <row r="928" spans="6:6" x14ac:dyDescent="0.25">
      <c r="F928" s="6"/>
    </row>
    <row r="929" spans="6:6" x14ac:dyDescent="0.25">
      <c r="F929" s="6"/>
    </row>
    <row r="930" spans="6:6" x14ac:dyDescent="0.25">
      <c r="F930" s="6"/>
    </row>
    <row r="931" spans="6:6" x14ac:dyDescent="0.25">
      <c r="F931" s="6"/>
    </row>
    <row r="932" spans="6:6" x14ac:dyDescent="0.25">
      <c r="F932" s="6"/>
    </row>
    <row r="933" spans="6:6" x14ac:dyDescent="0.25">
      <c r="F933" s="6"/>
    </row>
    <row r="934" spans="6:6" x14ac:dyDescent="0.25">
      <c r="F934" s="6"/>
    </row>
    <row r="935" spans="6:6" x14ac:dyDescent="0.25">
      <c r="F935" s="6"/>
    </row>
    <row r="936" spans="6:6" x14ac:dyDescent="0.25">
      <c r="F936" s="6"/>
    </row>
    <row r="937" spans="6:6" x14ac:dyDescent="0.25">
      <c r="F937" s="6"/>
    </row>
    <row r="938" spans="6:6" x14ac:dyDescent="0.25">
      <c r="F938" s="6"/>
    </row>
    <row r="939" spans="6:6" x14ac:dyDescent="0.25">
      <c r="F939" s="6"/>
    </row>
    <row r="940" spans="6:6" x14ac:dyDescent="0.25">
      <c r="F940" s="6"/>
    </row>
    <row r="941" spans="6:6" x14ac:dyDescent="0.25">
      <c r="F941" s="6"/>
    </row>
    <row r="942" spans="6:6" x14ac:dyDescent="0.25">
      <c r="F942" s="6"/>
    </row>
    <row r="943" spans="6:6" x14ac:dyDescent="0.25">
      <c r="F943" s="6"/>
    </row>
    <row r="944" spans="6:6" x14ac:dyDescent="0.25">
      <c r="F944" s="6"/>
    </row>
    <row r="945" spans="6:6" x14ac:dyDescent="0.25">
      <c r="F945" s="6"/>
    </row>
    <row r="946" spans="6:6" x14ac:dyDescent="0.25">
      <c r="F946" s="6"/>
    </row>
    <row r="947" spans="6:6" x14ac:dyDescent="0.25">
      <c r="F947" s="6"/>
    </row>
    <row r="948" spans="6:6" x14ac:dyDescent="0.25">
      <c r="F948" s="6"/>
    </row>
    <row r="949" spans="6:6" x14ac:dyDescent="0.25">
      <c r="F949" s="6"/>
    </row>
    <row r="950" spans="6:6" x14ac:dyDescent="0.25">
      <c r="F950" s="6"/>
    </row>
    <row r="951" spans="6:6" x14ac:dyDescent="0.25">
      <c r="F951" s="6"/>
    </row>
    <row r="952" spans="6:6" x14ac:dyDescent="0.25">
      <c r="F952" s="6"/>
    </row>
    <row r="953" spans="6:6" x14ac:dyDescent="0.25">
      <c r="F953" s="6"/>
    </row>
    <row r="954" spans="6:6" x14ac:dyDescent="0.25">
      <c r="F954" s="6"/>
    </row>
    <row r="955" spans="6:6" x14ac:dyDescent="0.25">
      <c r="F955" s="6"/>
    </row>
    <row r="956" spans="6:6" x14ac:dyDescent="0.25">
      <c r="F956" s="6"/>
    </row>
    <row r="957" spans="6:6" x14ac:dyDescent="0.25">
      <c r="F957" s="6"/>
    </row>
    <row r="958" spans="6:6" x14ac:dyDescent="0.25">
      <c r="F958" s="6"/>
    </row>
    <row r="959" spans="6:6" x14ac:dyDescent="0.25">
      <c r="F959" s="6"/>
    </row>
    <row r="960" spans="6:6" x14ac:dyDescent="0.25">
      <c r="F960" s="6"/>
    </row>
    <row r="961" spans="6:6" x14ac:dyDescent="0.25">
      <c r="F961" s="6"/>
    </row>
    <row r="962" spans="6:6" x14ac:dyDescent="0.25">
      <c r="F962" s="6"/>
    </row>
    <row r="963" spans="6:6" x14ac:dyDescent="0.25">
      <c r="F963" s="6"/>
    </row>
    <row r="964" spans="6:6" x14ac:dyDescent="0.25">
      <c r="F964" s="6"/>
    </row>
    <row r="965" spans="6:6" x14ac:dyDescent="0.25">
      <c r="F965" s="6"/>
    </row>
    <row r="966" spans="6:6" x14ac:dyDescent="0.25">
      <c r="F966" s="6"/>
    </row>
    <row r="967" spans="6:6" x14ac:dyDescent="0.25">
      <c r="F967" s="6"/>
    </row>
    <row r="968" spans="6:6" x14ac:dyDescent="0.25">
      <c r="F968" s="6"/>
    </row>
    <row r="969" spans="6:6" x14ac:dyDescent="0.25">
      <c r="F969" s="6"/>
    </row>
    <row r="970" spans="6:6" x14ac:dyDescent="0.25">
      <c r="F970" s="6"/>
    </row>
    <row r="971" spans="6:6" x14ac:dyDescent="0.25">
      <c r="F971" s="6"/>
    </row>
    <row r="972" spans="6:6" x14ac:dyDescent="0.25">
      <c r="F972" s="6"/>
    </row>
    <row r="973" spans="6:6" x14ac:dyDescent="0.25">
      <c r="F973" s="6"/>
    </row>
    <row r="974" spans="6:6" x14ac:dyDescent="0.25">
      <c r="F974" s="6"/>
    </row>
    <row r="975" spans="6:6" x14ac:dyDescent="0.25">
      <c r="F975" s="6"/>
    </row>
    <row r="976" spans="6:6" x14ac:dyDescent="0.25">
      <c r="F976" s="6"/>
    </row>
    <row r="977" spans="6:6" x14ac:dyDescent="0.25">
      <c r="F977" s="6"/>
    </row>
    <row r="978" spans="6:6" x14ac:dyDescent="0.25">
      <c r="F978" s="6"/>
    </row>
    <row r="979" spans="6:6" x14ac:dyDescent="0.25">
      <c r="F979" s="6"/>
    </row>
    <row r="980" spans="6:6" x14ac:dyDescent="0.25">
      <c r="F980" s="6"/>
    </row>
    <row r="981" spans="6:6" x14ac:dyDescent="0.25">
      <c r="F981" s="6"/>
    </row>
    <row r="982" spans="6:6" x14ac:dyDescent="0.25">
      <c r="F982" s="6"/>
    </row>
    <row r="983" spans="6:6" x14ac:dyDescent="0.25">
      <c r="F983" s="6"/>
    </row>
    <row r="984" spans="6:6" x14ac:dyDescent="0.25">
      <c r="F984" s="6"/>
    </row>
    <row r="985" spans="6:6" x14ac:dyDescent="0.25">
      <c r="F985" s="6"/>
    </row>
    <row r="986" spans="6:6" x14ac:dyDescent="0.25">
      <c r="F986" s="6"/>
    </row>
    <row r="987" spans="6:6" x14ac:dyDescent="0.25">
      <c r="F987" s="6"/>
    </row>
    <row r="988" spans="6:6" x14ac:dyDescent="0.25">
      <c r="F988" s="6"/>
    </row>
    <row r="989" spans="6:6" x14ac:dyDescent="0.25">
      <c r="F989" s="6"/>
    </row>
    <row r="990" spans="6:6" x14ac:dyDescent="0.25">
      <c r="F990" s="6"/>
    </row>
    <row r="991" spans="6:6" x14ac:dyDescent="0.25">
      <c r="F991" s="6"/>
    </row>
    <row r="992" spans="6:6" x14ac:dyDescent="0.25">
      <c r="F992" s="6"/>
    </row>
    <row r="993" spans="6:6" x14ac:dyDescent="0.25">
      <c r="F993" s="6"/>
    </row>
    <row r="994" spans="6:6" x14ac:dyDescent="0.25">
      <c r="F994" s="6"/>
    </row>
    <row r="995" spans="6:6" x14ac:dyDescent="0.25">
      <c r="F995" s="6"/>
    </row>
    <row r="996" spans="6:6" x14ac:dyDescent="0.25">
      <c r="F996" s="6"/>
    </row>
    <row r="997" spans="6:6" x14ac:dyDescent="0.25">
      <c r="F997" s="6"/>
    </row>
    <row r="998" spans="6:6" x14ac:dyDescent="0.25">
      <c r="F998" s="6"/>
    </row>
    <row r="999" spans="6:6" x14ac:dyDescent="0.25">
      <c r="F999" s="6"/>
    </row>
    <row r="1000" spans="6:6" x14ac:dyDescent="0.25">
      <c r="F1000" s="6"/>
    </row>
    <row r="1001" spans="6:6" x14ac:dyDescent="0.25">
      <c r="F1001" s="6"/>
    </row>
    <row r="1002" spans="6:6" x14ac:dyDescent="0.25">
      <c r="F1002" s="6"/>
    </row>
    <row r="1003" spans="6:6" x14ac:dyDescent="0.25">
      <c r="F1003" s="6"/>
    </row>
    <row r="1004" spans="6:6" x14ac:dyDescent="0.25">
      <c r="F1004" s="6"/>
    </row>
    <row r="1005" spans="6:6" x14ac:dyDescent="0.25">
      <c r="F1005" s="6"/>
    </row>
    <row r="1006" spans="6:6" x14ac:dyDescent="0.25">
      <c r="F1006" s="6"/>
    </row>
    <row r="1007" spans="6:6" x14ac:dyDescent="0.25">
      <c r="F1007" s="6"/>
    </row>
    <row r="1008" spans="6:6" x14ac:dyDescent="0.25">
      <c r="F1008" s="6"/>
    </row>
    <row r="1009" spans="6:6" x14ac:dyDescent="0.25">
      <c r="F1009" s="6"/>
    </row>
    <row r="1010" spans="6:6" x14ac:dyDescent="0.25">
      <c r="F1010" s="6"/>
    </row>
    <row r="1011" spans="6:6" x14ac:dyDescent="0.25">
      <c r="F1011" s="6"/>
    </row>
    <row r="1012" spans="6:6" x14ac:dyDescent="0.25">
      <c r="F1012" s="6"/>
    </row>
    <row r="1013" spans="6:6" x14ac:dyDescent="0.25">
      <c r="F1013" s="6"/>
    </row>
    <row r="1014" spans="6:6" x14ac:dyDescent="0.25">
      <c r="F1014" s="6"/>
    </row>
    <row r="1015" spans="6:6" x14ac:dyDescent="0.25">
      <c r="F1015" s="6"/>
    </row>
    <row r="1016" spans="6:6" x14ac:dyDescent="0.25">
      <c r="F1016" s="6"/>
    </row>
    <row r="1017" spans="6:6" x14ac:dyDescent="0.25">
      <c r="F1017" s="6"/>
    </row>
    <row r="1018" spans="6:6" x14ac:dyDescent="0.25">
      <c r="F1018" s="6"/>
    </row>
    <row r="1019" spans="6:6" x14ac:dyDescent="0.25">
      <c r="F1019" s="6"/>
    </row>
    <row r="1020" spans="6:6" x14ac:dyDescent="0.25">
      <c r="F1020" s="6"/>
    </row>
    <row r="1021" spans="6:6" x14ac:dyDescent="0.25">
      <c r="F1021" s="6"/>
    </row>
    <row r="1022" spans="6:6" x14ac:dyDescent="0.25">
      <c r="F1022" s="6"/>
    </row>
    <row r="1023" spans="6:6" x14ac:dyDescent="0.25">
      <c r="F1023" s="6"/>
    </row>
    <row r="1024" spans="6:6" x14ac:dyDescent="0.25">
      <c r="F1024" s="6"/>
    </row>
    <row r="1025" spans="6:6" x14ac:dyDescent="0.25">
      <c r="F1025" s="6"/>
    </row>
    <row r="1026" spans="6:6" x14ac:dyDescent="0.25">
      <c r="F1026" s="6"/>
    </row>
    <row r="1027" spans="6:6" x14ac:dyDescent="0.25">
      <c r="F1027" s="6"/>
    </row>
    <row r="1028" spans="6:6" x14ac:dyDescent="0.25">
      <c r="F1028" s="6"/>
    </row>
    <row r="1029" spans="6:6" x14ac:dyDescent="0.25">
      <c r="F1029" s="6"/>
    </row>
    <row r="1030" spans="6:6" x14ac:dyDescent="0.25">
      <c r="F1030" s="6"/>
    </row>
    <row r="1031" spans="6:6" x14ac:dyDescent="0.25">
      <c r="F1031" s="6"/>
    </row>
    <row r="1032" spans="6:6" x14ac:dyDescent="0.25">
      <c r="F1032" s="6"/>
    </row>
    <row r="1033" spans="6:6" x14ac:dyDescent="0.25">
      <c r="F1033" s="6"/>
    </row>
    <row r="1034" spans="6:6" x14ac:dyDescent="0.25">
      <c r="F1034" s="6"/>
    </row>
    <row r="1035" spans="6:6" x14ac:dyDescent="0.25">
      <c r="F1035" s="6"/>
    </row>
    <row r="1036" spans="6:6" x14ac:dyDescent="0.25">
      <c r="F1036" s="6"/>
    </row>
    <row r="1037" spans="6:6" x14ac:dyDescent="0.25">
      <c r="F1037" s="6"/>
    </row>
    <row r="1038" spans="6:6" x14ac:dyDescent="0.25">
      <c r="F1038" s="6"/>
    </row>
    <row r="1039" spans="6:6" x14ac:dyDescent="0.25">
      <c r="F1039" s="6"/>
    </row>
    <row r="1040" spans="6:6" x14ac:dyDescent="0.25">
      <c r="F1040" s="6"/>
    </row>
    <row r="1041" spans="6:6" x14ac:dyDescent="0.25">
      <c r="F1041" s="6"/>
    </row>
    <row r="1042" spans="6:6" x14ac:dyDescent="0.25">
      <c r="F1042" s="6"/>
    </row>
    <row r="1043" spans="6:6" x14ac:dyDescent="0.25">
      <c r="F1043" s="6"/>
    </row>
    <row r="1044" spans="6:6" x14ac:dyDescent="0.25">
      <c r="F1044" s="6"/>
    </row>
    <row r="1045" spans="6:6" x14ac:dyDescent="0.25">
      <c r="F1045" s="6"/>
    </row>
    <row r="1046" spans="6:6" x14ac:dyDescent="0.25">
      <c r="F1046" s="6"/>
    </row>
    <row r="1047" spans="6:6" x14ac:dyDescent="0.25">
      <c r="F1047" s="6"/>
    </row>
    <row r="1048" spans="6:6" x14ac:dyDescent="0.25">
      <c r="F1048" s="6"/>
    </row>
    <row r="1049" spans="6:6" x14ac:dyDescent="0.25">
      <c r="F1049" s="6"/>
    </row>
    <row r="1050" spans="6:6" x14ac:dyDescent="0.25">
      <c r="F1050" s="6"/>
    </row>
    <row r="1051" spans="6:6" x14ac:dyDescent="0.25">
      <c r="F1051" s="6"/>
    </row>
    <row r="1052" spans="6:6" x14ac:dyDescent="0.25">
      <c r="F1052" s="6"/>
    </row>
    <row r="1053" spans="6:6" x14ac:dyDescent="0.25">
      <c r="F1053" s="6"/>
    </row>
    <row r="1054" spans="6:6" x14ac:dyDescent="0.25">
      <c r="F1054" s="6"/>
    </row>
    <row r="1055" spans="6:6" x14ac:dyDescent="0.25">
      <c r="F1055" s="6"/>
    </row>
    <row r="1056" spans="6:6" x14ac:dyDescent="0.25">
      <c r="F1056" s="6"/>
    </row>
    <row r="1057" spans="6:6" x14ac:dyDescent="0.25">
      <c r="F1057" s="6"/>
    </row>
    <row r="1058" spans="6:6" x14ac:dyDescent="0.25">
      <c r="F1058" s="6"/>
    </row>
    <row r="1059" spans="6:6" x14ac:dyDescent="0.25">
      <c r="F1059" s="6"/>
    </row>
    <row r="1060" spans="6:6" x14ac:dyDescent="0.25">
      <c r="F1060" s="6"/>
    </row>
    <row r="1061" spans="6:6" x14ac:dyDescent="0.25">
      <c r="F1061" s="6"/>
    </row>
    <row r="1062" spans="6:6" x14ac:dyDescent="0.25">
      <c r="F1062" s="6"/>
    </row>
    <row r="1063" spans="6:6" x14ac:dyDescent="0.25">
      <c r="F1063" s="6"/>
    </row>
    <row r="1064" spans="6:6" x14ac:dyDescent="0.25">
      <c r="F1064" s="6"/>
    </row>
    <row r="1065" spans="6:6" x14ac:dyDescent="0.25">
      <c r="F1065" s="6"/>
    </row>
    <row r="1066" spans="6:6" x14ac:dyDescent="0.25">
      <c r="F1066" s="6"/>
    </row>
    <row r="1067" spans="6:6" x14ac:dyDescent="0.25">
      <c r="F1067" s="6"/>
    </row>
    <row r="1068" spans="6:6" x14ac:dyDescent="0.25">
      <c r="F1068" s="6"/>
    </row>
    <row r="1069" spans="6:6" x14ac:dyDescent="0.25">
      <c r="F1069" s="6"/>
    </row>
    <row r="1070" spans="6:6" x14ac:dyDescent="0.25">
      <c r="F1070" s="6"/>
    </row>
    <row r="1071" spans="6:6" x14ac:dyDescent="0.25">
      <c r="F1071" s="6"/>
    </row>
    <row r="1072" spans="6:6" x14ac:dyDescent="0.25">
      <c r="F1072" s="6"/>
    </row>
    <row r="1073" spans="6:6" x14ac:dyDescent="0.25">
      <c r="F1073" s="6"/>
    </row>
    <row r="1074" spans="6:6" x14ac:dyDescent="0.25">
      <c r="F1074" s="6"/>
    </row>
    <row r="1075" spans="6:6" x14ac:dyDescent="0.25">
      <c r="F1075" s="6"/>
    </row>
    <row r="1076" spans="6:6" x14ac:dyDescent="0.25">
      <c r="F1076" s="6"/>
    </row>
    <row r="1077" spans="6:6" x14ac:dyDescent="0.25">
      <c r="F1077" s="6"/>
    </row>
    <row r="1078" spans="6:6" x14ac:dyDescent="0.25">
      <c r="F1078" s="6"/>
    </row>
    <row r="1079" spans="6:6" x14ac:dyDescent="0.25">
      <c r="F1079" s="6"/>
    </row>
    <row r="1080" spans="6:6" x14ac:dyDescent="0.25">
      <c r="F1080" s="6"/>
    </row>
    <row r="1081" spans="6:6" x14ac:dyDescent="0.25">
      <c r="F1081" s="6"/>
    </row>
    <row r="1082" spans="6:6" x14ac:dyDescent="0.25">
      <c r="F1082" s="6"/>
    </row>
    <row r="1083" spans="6:6" x14ac:dyDescent="0.25">
      <c r="F1083" s="6"/>
    </row>
    <row r="1084" spans="6:6" x14ac:dyDescent="0.25">
      <c r="F1084" s="6"/>
    </row>
    <row r="1085" spans="6:6" x14ac:dyDescent="0.25">
      <c r="F1085" s="6"/>
    </row>
    <row r="1086" spans="6:6" x14ac:dyDescent="0.25">
      <c r="F1086" s="6"/>
    </row>
    <row r="1087" spans="6:6" x14ac:dyDescent="0.25">
      <c r="F1087" s="6"/>
    </row>
    <row r="1088" spans="6:6" x14ac:dyDescent="0.25">
      <c r="F1088" s="6"/>
    </row>
    <row r="1089" spans="6:6" x14ac:dyDescent="0.25">
      <c r="F1089" s="6"/>
    </row>
    <row r="1090" spans="6:6" x14ac:dyDescent="0.25">
      <c r="F1090" s="6"/>
    </row>
    <row r="1091" spans="6:6" x14ac:dyDescent="0.25">
      <c r="F1091" s="6"/>
    </row>
    <row r="1092" spans="6:6" x14ac:dyDescent="0.25">
      <c r="F1092" s="6"/>
    </row>
    <row r="1093" spans="6:6" x14ac:dyDescent="0.25">
      <c r="F1093" s="6"/>
    </row>
    <row r="1094" spans="6:6" x14ac:dyDescent="0.25">
      <c r="F1094" s="6"/>
    </row>
    <row r="1095" spans="6:6" x14ac:dyDescent="0.25">
      <c r="F1095" s="6"/>
    </row>
    <row r="1096" spans="6:6" x14ac:dyDescent="0.25">
      <c r="F1096" s="6"/>
    </row>
    <row r="1097" spans="6:6" x14ac:dyDescent="0.25">
      <c r="F1097" s="6"/>
    </row>
    <row r="1098" spans="6:6" x14ac:dyDescent="0.25">
      <c r="F1098" s="6"/>
    </row>
    <row r="1099" spans="6:6" x14ac:dyDescent="0.25">
      <c r="F1099" s="6"/>
    </row>
    <row r="1100" spans="6:6" x14ac:dyDescent="0.25">
      <c r="F1100" s="6"/>
    </row>
    <row r="1101" spans="6:6" x14ac:dyDescent="0.25">
      <c r="F1101" s="6"/>
    </row>
    <row r="1102" spans="6:6" x14ac:dyDescent="0.25">
      <c r="F1102" s="6"/>
    </row>
    <row r="1103" spans="6:6" x14ac:dyDescent="0.25">
      <c r="F1103" s="6"/>
    </row>
    <row r="1104" spans="6:6" x14ac:dyDescent="0.25">
      <c r="F1104" s="6"/>
    </row>
    <row r="1105" spans="6:6" x14ac:dyDescent="0.25">
      <c r="F1105" s="6"/>
    </row>
    <row r="1106" spans="6:6" x14ac:dyDescent="0.25">
      <c r="F1106" s="6"/>
    </row>
    <row r="1107" spans="6:6" x14ac:dyDescent="0.25">
      <c r="F1107" s="6"/>
    </row>
    <row r="1108" spans="6:6" x14ac:dyDescent="0.25">
      <c r="F1108" s="6"/>
    </row>
    <row r="1109" spans="6:6" x14ac:dyDescent="0.25">
      <c r="F1109" s="6"/>
    </row>
    <row r="1110" spans="6:6" x14ac:dyDescent="0.25">
      <c r="F1110" s="6"/>
    </row>
    <row r="1111" spans="6:6" x14ac:dyDescent="0.25">
      <c r="F1111" s="6"/>
    </row>
    <row r="1112" spans="6:6" x14ac:dyDescent="0.25">
      <c r="F1112" s="6"/>
    </row>
    <row r="1113" spans="6:6" x14ac:dyDescent="0.25">
      <c r="F1113" s="6"/>
    </row>
    <row r="1114" spans="6:6" x14ac:dyDescent="0.25">
      <c r="F1114" s="6"/>
    </row>
    <row r="1115" spans="6:6" x14ac:dyDescent="0.25">
      <c r="F1115" s="6"/>
    </row>
    <row r="1116" spans="6:6" x14ac:dyDescent="0.25">
      <c r="F1116" s="6"/>
    </row>
    <row r="1117" spans="6:6" x14ac:dyDescent="0.25">
      <c r="F1117" s="6"/>
    </row>
    <row r="1118" spans="6:6" x14ac:dyDescent="0.25">
      <c r="F1118" s="6"/>
    </row>
    <row r="1119" spans="6:6" x14ac:dyDescent="0.25">
      <c r="F1119" s="6"/>
    </row>
    <row r="1120" spans="6:6" x14ac:dyDescent="0.25">
      <c r="F1120" s="6"/>
    </row>
    <row r="1121" spans="6:6" x14ac:dyDescent="0.25">
      <c r="F1121" s="6"/>
    </row>
    <row r="1122" spans="6:6" x14ac:dyDescent="0.25">
      <c r="F1122" s="6"/>
    </row>
    <row r="1123" spans="6:6" x14ac:dyDescent="0.25">
      <c r="F1123" s="6"/>
    </row>
    <row r="1124" spans="6:6" x14ac:dyDescent="0.25">
      <c r="F1124" s="6"/>
    </row>
    <row r="1125" spans="6:6" x14ac:dyDescent="0.25">
      <c r="F1125" s="6"/>
    </row>
    <row r="1126" spans="6:6" x14ac:dyDescent="0.25">
      <c r="F1126" s="6"/>
    </row>
    <row r="1127" spans="6:6" x14ac:dyDescent="0.25">
      <c r="F1127" s="6"/>
    </row>
    <row r="1128" spans="6:6" x14ac:dyDescent="0.25">
      <c r="F1128" s="6"/>
    </row>
    <row r="1129" spans="6:6" x14ac:dyDescent="0.25">
      <c r="F1129" s="6"/>
    </row>
    <row r="1130" spans="6:6" x14ac:dyDescent="0.25">
      <c r="F1130" s="6"/>
    </row>
    <row r="1131" spans="6:6" x14ac:dyDescent="0.25">
      <c r="F1131" s="6"/>
    </row>
    <row r="1132" spans="6:6" x14ac:dyDescent="0.25">
      <c r="F1132" s="6"/>
    </row>
    <row r="1133" spans="6:6" x14ac:dyDescent="0.25">
      <c r="F1133" s="6"/>
    </row>
    <row r="1134" spans="6:6" x14ac:dyDescent="0.25">
      <c r="F1134" s="6"/>
    </row>
    <row r="1135" spans="6:6" x14ac:dyDescent="0.25">
      <c r="F1135" s="6"/>
    </row>
    <row r="1136" spans="6:6" x14ac:dyDescent="0.25">
      <c r="F1136" s="6"/>
    </row>
    <row r="1137" spans="6:6" x14ac:dyDescent="0.25">
      <c r="F1137" s="6"/>
    </row>
    <row r="1138" spans="6:6" x14ac:dyDescent="0.25">
      <c r="F1138" s="6"/>
    </row>
    <row r="1139" spans="6:6" x14ac:dyDescent="0.25">
      <c r="F1139" s="6"/>
    </row>
    <row r="1140" spans="6:6" x14ac:dyDescent="0.25">
      <c r="F1140" s="6"/>
    </row>
    <row r="1141" spans="6:6" x14ac:dyDescent="0.25">
      <c r="F1141" s="6"/>
    </row>
    <row r="1142" spans="6:6" x14ac:dyDescent="0.25">
      <c r="F1142" s="6"/>
    </row>
    <row r="1143" spans="6:6" x14ac:dyDescent="0.25">
      <c r="F1143" s="6"/>
    </row>
    <row r="1144" spans="6:6" x14ac:dyDescent="0.25">
      <c r="F1144" s="6"/>
    </row>
    <row r="1145" spans="6:6" x14ac:dyDescent="0.25">
      <c r="F1145" s="6"/>
    </row>
    <row r="1146" spans="6:6" x14ac:dyDescent="0.25">
      <c r="F1146" s="6"/>
    </row>
    <row r="1147" spans="6:6" x14ac:dyDescent="0.25">
      <c r="F1147" s="6"/>
    </row>
    <row r="1148" spans="6:6" x14ac:dyDescent="0.25">
      <c r="F1148" s="6"/>
    </row>
    <row r="1149" spans="6:6" x14ac:dyDescent="0.25">
      <c r="F1149" s="6"/>
    </row>
    <row r="1150" spans="6:6" x14ac:dyDescent="0.25">
      <c r="F1150" s="6"/>
    </row>
    <row r="1151" spans="6:6" x14ac:dyDescent="0.25">
      <c r="F1151" s="6"/>
    </row>
    <row r="1152" spans="6:6" x14ac:dyDescent="0.25">
      <c r="F1152" s="6"/>
    </row>
    <row r="1153" spans="6:6" x14ac:dyDescent="0.25">
      <c r="F1153" s="6"/>
    </row>
    <row r="1154" spans="6:6" x14ac:dyDescent="0.25">
      <c r="F1154" s="6"/>
    </row>
    <row r="1155" spans="6:6" x14ac:dyDescent="0.25">
      <c r="F1155" s="6"/>
    </row>
    <row r="1156" spans="6:6" x14ac:dyDescent="0.25">
      <c r="F1156" s="6"/>
    </row>
    <row r="1157" spans="6:6" x14ac:dyDescent="0.25">
      <c r="F1157" s="6"/>
    </row>
    <row r="1158" spans="6:6" x14ac:dyDescent="0.25">
      <c r="F1158" s="6"/>
    </row>
    <row r="1159" spans="6:6" x14ac:dyDescent="0.25">
      <c r="F1159" s="6"/>
    </row>
    <row r="1160" spans="6:6" x14ac:dyDescent="0.25">
      <c r="F1160" s="6"/>
    </row>
    <row r="1161" spans="6:6" x14ac:dyDescent="0.25">
      <c r="F1161" s="6"/>
    </row>
    <row r="1162" spans="6:6" x14ac:dyDescent="0.25">
      <c r="F1162" s="6"/>
    </row>
    <row r="1163" spans="6:6" x14ac:dyDescent="0.25">
      <c r="F1163" s="6"/>
    </row>
    <row r="1164" spans="6:6" x14ac:dyDescent="0.25">
      <c r="F1164" s="6"/>
    </row>
    <row r="1165" spans="6:6" x14ac:dyDescent="0.25">
      <c r="F1165" s="6"/>
    </row>
    <row r="1166" spans="6:6" x14ac:dyDescent="0.25">
      <c r="F1166" s="6"/>
    </row>
    <row r="1167" spans="6:6" x14ac:dyDescent="0.25">
      <c r="F1167" s="6"/>
    </row>
    <row r="1168" spans="6:6" x14ac:dyDescent="0.25">
      <c r="F1168" s="6"/>
    </row>
    <row r="1169" spans="6:6" x14ac:dyDescent="0.25">
      <c r="F1169" s="6"/>
    </row>
    <row r="1170" spans="6:6" x14ac:dyDescent="0.25">
      <c r="F1170" s="6"/>
    </row>
    <row r="1171" spans="6:6" x14ac:dyDescent="0.25">
      <c r="F1171" s="6"/>
    </row>
    <row r="1172" spans="6:6" x14ac:dyDescent="0.25">
      <c r="F1172" s="6"/>
    </row>
    <row r="1173" spans="6:6" x14ac:dyDescent="0.25">
      <c r="F1173" s="6"/>
    </row>
    <row r="1174" spans="6:6" x14ac:dyDescent="0.25">
      <c r="F1174" s="6"/>
    </row>
    <row r="1175" spans="6:6" x14ac:dyDescent="0.25">
      <c r="F1175" s="6"/>
    </row>
    <row r="1176" spans="6:6" x14ac:dyDescent="0.25">
      <c r="F1176" s="6"/>
    </row>
    <row r="1177" spans="6:6" x14ac:dyDescent="0.25">
      <c r="F1177" s="6"/>
    </row>
    <row r="1178" spans="6:6" x14ac:dyDescent="0.25">
      <c r="F1178" s="6"/>
    </row>
    <row r="1179" spans="6:6" x14ac:dyDescent="0.25">
      <c r="F1179" s="6"/>
    </row>
    <row r="1180" spans="6:6" x14ac:dyDescent="0.25">
      <c r="F1180" s="6"/>
    </row>
    <row r="1181" spans="6:6" x14ac:dyDescent="0.25">
      <c r="F1181" s="6"/>
    </row>
    <row r="1182" spans="6:6" x14ac:dyDescent="0.25">
      <c r="F1182" s="6"/>
    </row>
    <row r="1183" spans="6:6" x14ac:dyDescent="0.25">
      <c r="F1183" s="6"/>
    </row>
    <row r="1184" spans="6:6" x14ac:dyDescent="0.25">
      <c r="F1184" s="6"/>
    </row>
    <row r="1185" spans="6:6" x14ac:dyDescent="0.25">
      <c r="F1185" s="6"/>
    </row>
    <row r="1186" spans="6:6" x14ac:dyDescent="0.25">
      <c r="F1186" s="6"/>
    </row>
    <row r="1187" spans="6:6" x14ac:dyDescent="0.25">
      <c r="F1187" s="6"/>
    </row>
    <row r="1188" spans="6:6" x14ac:dyDescent="0.25">
      <c r="F1188" s="6"/>
    </row>
    <row r="1189" spans="6:6" x14ac:dyDescent="0.25">
      <c r="F1189" s="6"/>
    </row>
    <row r="1190" spans="6:6" x14ac:dyDescent="0.25">
      <c r="F1190" s="6"/>
    </row>
    <row r="1191" spans="6:6" x14ac:dyDescent="0.25">
      <c r="F1191" s="6"/>
    </row>
    <row r="1192" spans="6:6" x14ac:dyDescent="0.25">
      <c r="F1192" s="6"/>
    </row>
    <row r="1193" spans="6:6" x14ac:dyDescent="0.25">
      <c r="F1193" s="6"/>
    </row>
    <row r="1194" spans="6:6" x14ac:dyDescent="0.25">
      <c r="F1194" s="6"/>
    </row>
    <row r="1195" spans="6:6" x14ac:dyDescent="0.25">
      <c r="F1195" s="6"/>
    </row>
    <row r="1196" spans="6:6" x14ac:dyDescent="0.25">
      <c r="F1196" s="6"/>
    </row>
    <row r="1197" spans="6:6" x14ac:dyDescent="0.25">
      <c r="F1197" s="6"/>
    </row>
    <row r="1198" spans="6:6" x14ac:dyDescent="0.25">
      <c r="F1198" s="6"/>
    </row>
    <row r="1199" spans="6:6" x14ac:dyDescent="0.25">
      <c r="F1199" s="6"/>
    </row>
    <row r="1200" spans="6:6" x14ac:dyDescent="0.25">
      <c r="F1200" s="6"/>
    </row>
    <row r="1201" spans="6:6" x14ac:dyDescent="0.25">
      <c r="F1201" s="6"/>
    </row>
    <row r="1202" spans="6:6" x14ac:dyDescent="0.25">
      <c r="F1202" s="6"/>
    </row>
    <row r="1203" spans="6:6" x14ac:dyDescent="0.25">
      <c r="F1203" s="6"/>
    </row>
    <row r="1204" spans="6:6" x14ac:dyDescent="0.25">
      <c r="F1204" s="6"/>
    </row>
    <row r="1205" spans="6:6" x14ac:dyDescent="0.25">
      <c r="F1205" s="6"/>
    </row>
    <row r="1206" spans="6:6" x14ac:dyDescent="0.25">
      <c r="F1206" s="6"/>
    </row>
    <row r="1207" spans="6:6" x14ac:dyDescent="0.25">
      <c r="F1207" s="6"/>
    </row>
    <row r="1208" spans="6:6" x14ac:dyDescent="0.25">
      <c r="F1208" s="6"/>
    </row>
    <row r="1209" spans="6:6" x14ac:dyDescent="0.25">
      <c r="F1209" s="6"/>
    </row>
    <row r="1210" spans="6:6" x14ac:dyDescent="0.25">
      <c r="F1210" s="6"/>
    </row>
    <row r="1211" spans="6:6" x14ac:dyDescent="0.25">
      <c r="F1211" s="6"/>
    </row>
    <row r="1212" spans="6:6" x14ac:dyDescent="0.25">
      <c r="F1212" s="6"/>
    </row>
    <row r="1213" spans="6:6" x14ac:dyDescent="0.25">
      <c r="F1213" s="6"/>
    </row>
    <row r="1214" spans="6:6" x14ac:dyDescent="0.25">
      <c r="F1214" s="6"/>
    </row>
    <row r="1215" spans="6:6" x14ac:dyDescent="0.25">
      <c r="F1215" s="6"/>
    </row>
    <row r="1216" spans="6:6" x14ac:dyDescent="0.25">
      <c r="F1216" s="6"/>
    </row>
    <row r="1217" spans="6:6" x14ac:dyDescent="0.25">
      <c r="F1217" s="6"/>
    </row>
    <row r="1218" spans="6:6" x14ac:dyDescent="0.25">
      <c r="F1218" s="6"/>
    </row>
    <row r="1219" spans="6:6" x14ac:dyDescent="0.25">
      <c r="F1219" s="6"/>
    </row>
    <row r="1220" spans="6:6" x14ac:dyDescent="0.25">
      <c r="F1220" s="6"/>
    </row>
    <row r="1221" spans="6:6" x14ac:dyDescent="0.25">
      <c r="F1221" s="6"/>
    </row>
    <row r="1222" spans="6:6" x14ac:dyDescent="0.25">
      <c r="F1222" s="6"/>
    </row>
    <row r="1223" spans="6:6" x14ac:dyDescent="0.25">
      <c r="F1223" s="6"/>
    </row>
    <row r="1224" spans="6:6" x14ac:dyDescent="0.25">
      <c r="F1224" s="6"/>
    </row>
    <row r="1225" spans="6:6" x14ac:dyDescent="0.25">
      <c r="F1225" s="6"/>
    </row>
    <row r="1226" spans="6:6" x14ac:dyDescent="0.25">
      <c r="F1226" s="6"/>
    </row>
    <row r="1227" spans="6:6" x14ac:dyDescent="0.25">
      <c r="F1227" s="6"/>
    </row>
    <row r="1228" spans="6:6" x14ac:dyDescent="0.25">
      <c r="F1228" s="6"/>
    </row>
    <row r="1229" spans="6:6" x14ac:dyDescent="0.25">
      <c r="F1229" s="6"/>
    </row>
    <row r="1230" spans="6:6" x14ac:dyDescent="0.25">
      <c r="F1230" s="6"/>
    </row>
    <row r="1231" spans="6:6" x14ac:dyDescent="0.25">
      <c r="F1231" s="6"/>
    </row>
    <row r="1232" spans="6:6" x14ac:dyDescent="0.25">
      <c r="F1232" s="6"/>
    </row>
    <row r="1233" spans="6:6" x14ac:dyDescent="0.25">
      <c r="F1233" s="6"/>
    </row>
    <row r="1234" spans="6:6" x14ac:dyDescent="0.25">
      <c r="F1234" s="6"/>
    </row>
    <row r="1235" spans="6:6" x14ac:dyDescent="0.25">
      <c r="F1235" s="6"/>
    </row>
    <row r="1236" spans="6:6" x14ac:dyDescent="0.25">
      <c r="F1236" s="6"/>
    </row>
    <row r="1237" spans="6:6" x14ac:dyDescent="0.25">
      <c r="F1237" s="6"/>
    </row>
    <row r="1238" spans="6:6" x14ac:dyDescent="0.25">
      <c r="F1238" s="6"/>
    </row>
    <row r="1239" spans="6:6" x14ac:dyDescent="0.25">
      <c r="F1239" s="6"/>
    </row>
    <row r="1240" spans="6:6" x14ac:dyDescent="0.25">
      <c r="F1240" s="6"/>
    </row>
    <row r="1241" spans="6:6" x14ac:dyDescent="0.25">
      <c r="F1241" s="6"/>
    </row>
    <row r="1242" spans="6:6" x14ac:dyDescent="0.25">
      <c r="F1242" s="6"/>
    </row>
    <row r="1243" spans="6:6" x14ac:dyDescent="0.25">
      <c r="F1243" s="6"/>
    </row>
    <row r="1244" spans="6:6" x14ac:dyDescent="0.25">
      <c r="F1244" s="6"/>
    </row>
    <row r="1245" spans="6:6" x14ac:dyDescent="0.25">
      <c r="F1245" s="6"/>
    </row>
    <row r="1246" spans="6:6" x14ac:dyDescent="0.25">
      <c r="F1246" s="6"/>
    </row>
    <row r="1247" spans="6:6" x14ac:dyDescent="0.25">
      <c r="F1247" s="6"/>
    </row>
    <row r="1248" spans="6:6" x14ac:dyDescent="0.25">
      <c r="F1248" s="6"/>
    </row>
    <row r="1249" spans="6:6" x14ac:dyDescent="0.25">
      <c r="F1249" s="6"/>
    </row>
    <row r="1250" spans="6:6" x14ac:dyDescent="0.25">
      <c r="F1250" s="6"/>
    </row>
    <row r="1251" spans="6:6" x14ac:dyDescent="0.25">
      <c r="F1251" s="6"/>
    </row>
    <row r="1252" spans="6:6" x14ac:dyDescent="0.25">
      <c r="F1252" s="6"/>
    </row>
    <row r="1253" spans="6:6" x14ac:dyDescent="0.25">
      <c r="F1253" s="6"/>
    </row>
    <row r="1254" spans="6:6" x14ac:dyDescent="0.25">
      <c r="F1254" s="6"/>
    </row>
    <row r="1255" spans="6:6" x14ac:dyDescent="0.25">
      <c r="F1255" s="6"/>
    </row>
    <row r="1256" spans="6:6" x14ac:dyDescent="0.25">
      <c r="F1256" s="6"/>
    </row>
    <row r="1257" spans="6:6" x14ac:dyDescent="0.25">
      <c r="F1257" s="6"/>
    </row>
    <row r="1258" spans="6:6" x14ac:dyDescent="0.25">
      <c r="F1258" s="6"/>
    </row>
    <row r="1259" spans="6:6" x14ac:dyDescent="0.25">
      <c r="F1259" s="6"/>
    </row>
    <row r="1260" spans="6:6" x14ac:dyDescent="0.25">
      <c r="F1260" s="6"/>
    </row>
    <row r="1261" spans="6:6" x14ac:dyDescent="0.25">
      <c r="F1261" s="6"/>
    </row>
    <row r="1262" spans="6:6" x14ac:dyDescent="0.25">
      <c r="F1262" s="6"/>
    </row>
    <row r="1263" spans="6:6" x14ac:dyDescent="0.25">
      <c r="F1263" s="6"/>
    </row>
    <row r="1264" spans="6:6" x14ac:dyDescent="0.25">
      <c r="F1264" s="6"/>
    </row>
    <row r="1265" spans="6:6" x14ac:dyDescent="0.25">
      <c r="F1265" s="6"/>
    </row>
    <row r="1266" spans="6:6" x14ac:dyDescent="0.25">
      <c r="F1266" s="6"/>
    </row>
    <row r="1267" spans="6:6" x14ac:dyDescent="0.25">
      <c r="F1267" s="6"/>
    </row>
    <row r="1268" spans="6:6" x14ac:dyDescent="0.25">
      <c r="F1268" s="6"/>
    </row>
    <row r="1269" spans="6:6" x14ac:dyDescent="0.25">
      <c r="F1269" s="6"/>
    </row>
    <row r="1270" spans="6:6" x14ac:dyDescent="0.25">
      <c r="F1270" s="6"/>
    </row>
    <row r="1271" spans="6:6" x14ac:dyDescent="0.25">
      <c r="F1271" s="6"/>
    </row>
    <row r="1272" spans="6:6" x14ac:dyDescent="0.25">
      <c r="F1272" s="6"/>
    </row>
    <row r="1273" spans="6:6" x14ac:dyDescent="0.25">
      <c r="F1273" s="6"/>
    </row>
    <row r="1274" spans="6:6" x14ac:dyDescent="0.25">
      <c r="F1274" s="6"/>
    </row>
    <row r="1275" spans="6:6" x14ac:dyDescent="0.25">
      <c r="F1275" s="6"/>
    </row>
    <row r="1276" spans="6:6" x14ac:dyDescent="0.25">
      <c r="F1276" s="6"/>
    </row>
    <row r="1277" spans="6:6" x14ac:dyDescent="0.25">
      <c r="F1277" s="6"/>
    </row>
    <row r="1278" spans="6:6" x14ac:dyDescent="0.25">
      <c r="F1278" s="6"/>
    </row>
    <row r="1279" spans="6:6" x14ac:dyDescent="0.25">
      <c r="F1279" s="6"/>
    </row>
    <row r="1280" spans="6:6" x14ac:dyDescent="0.25">
      <c r="F1280" s="6"/>
    </row>
    <row r="1281" spans="6:6" x14ac:dyDescent="0.25">
      <c r="F1281" s="6"/>
    </row>
    <row r="1282" spans="6:6" x14ac:dyDescent="0.25">
      <c r="F1282" s="6"/>
    </row>
    <row r="1283" spans="6:6" x14ac:dyDescent="0.25">
      <c r="F1283" s="6"/>
    </row>
    <row r="1284" spans="6:6" x14ac:dyDescent="0.25">
      <c r="F1284" s="6"/>
    </row>
    <row r="1285" spans="6:6" x14ac:dyDescent="0.25">
      <c r="F1285" s="6"/>
    </row>
    <row r="1286" spans="6:6" x14ac:dyDescent="0.25">
      <c r="F1286" s="6"/>
    </row>
    <row r="1287" spans="6:6" x14ac:dyDescent="0.25">
      <c r="F1287" s="6"/>
    </row>
    <row r="1288" spans="6:6" x14ac:dyDescent="0.25">
      <c r="F1288" s="6"/>
    </row>
    <row r="1289" spans="6:6" x14ac:dyDescent="0.25">
      <c r="F1289" s="6"/>
    </row>
    <row r="1290" spans="6:6" x14ac:dyDescent="0.25">
      <c r="F1290" s="6"/>
    </row>
    <row r="1291" spans="6:6" x14ac:dyDescent="0.25">
      <c r="F1291" s="6"/>
    </row>
    <row r="1292" spans="6:6" x14ac:dyDescent="0.25">
      <c r="F1292" s="6"/>
    </row>
    <row r="1293" spans="6:6" x14ac:dyDescent="0.25">
      <c r="F1293" s="6"/>
    </row>
    <row r="1294" spans="6:6" x14ac:dyDescent="0.25">
      <c r="F1294" s="6"/>
    </row>
    <row r="1295" spans="6:6" x14ac:dyDescent="0.25">
      <c r="F1295" s="6"/>
    </row>
    <row r="1296" spans="6:6" x14ac:dyDescent="0.25">
      <c r="F1296" s="6"/>
    </row>
    <row r="1297" spans="6:6" x14ac:dyDescent="0.25">
      <c r="F1297" s="6"/>
    </row>
    <row r="1298" spans="6:6" x14ac:dyDescent="0.25">
      <c r="F1298" s="6"/>
    </row>
    <row r="1299" spans="6:6" x14ac:dyDescent="0.25">
      <c r="F1299" s="6"/>
    </row>
    <row r="1300" spans="6:6" x14ac:dyDescent="0.25">
      <c r="F1300" s="6"/>
    </row>
    <row r="1301" spans="6:6" x14ac:dyDescent="0.25">
      <c r="F1301" s="6"/>
    </row>
    <row r="1302" spans="6:6" x14ac:dyDescent="0.25">
      <c r="F1302" s="6"/>
    </row>
    <row r="1303" spans="6:6" x14ac:dyDescent="0.25">
      <c r="F1303" s="6"/>
    </row>
    <row r="1304" spans="6:6" x14ac:dyDescent="0.25">
      <c r="F1304" s="6"/>
    </row>
    <row r="1305" spans="6:6" x14ac:dyDescent="0.25">
      <c r="F1305" s="6"/>
    </row>
    <row r="1306" spans="6:6" x14ac:dyDescent="0.25">
      <c r="F1306" s="6"/>
    </row>
    <row r="1307" spans="6:6" x14ac:dyDescent="0.25">
      <c r="F1307" s="6"/>
    </row>
    <row r="1308" spans="6:6" x14ac:dyDescent="0.25">
      <c r="F1308" s="6"/>
    </row>
    <row r="1309" spans="6:6" x14ac:dyDescent="0.25">
      <c r="F1309" s="6"/>
    </row>
    <row r="1310" spans="6:6" x14ac:dyDescent="0.25">
      <c r="F1310" s="6"/>
    </row>
    <row r="1311" spans="6:6" x14ac:dyDescent="0.25">
      <c r="F1311" s="6"/>
    </row>
    <row r="1312" spans="6:6" x14ac:dyDescent="0.25">
      <c r="F1312" s="6"/>
    </row>
    <row r="1313" spans="6:6" x14ac:dyDescent="0.25">
      <c r="F1313" s="6"/>
    </row>
    <row r="1314" spans="6:6" x14ac:dyDescent="0.25">
      <c r="F1314" s="6"/>
    </row>
    <row r="1315" spans="6:6" x14ac:dyDescent="0.25">
      <c r="F1315" s="6"/>
    </row>
    <row r="1316" spans="6:6" x14ac:dyDescent="0.25">
      <c r="F1316" s="6"/>
    </row>
    <row r="1317" spans="6:6" x14ac:dyDescent="0.25">
      <c r="F1317" s="6"/>
    </row>
    <row r="1318" spans="6:6" x14ac:dyDescent="0.25">
      <c r="F1318" s="6"/>
    </row>
    <row r="1319" spans="6:6" x14ac:dyDescent="0.25">
      <c r="F1319" s="6"/>
    </row>
    <row r="1320" spans="6:6" x14ac:dyDescent="0.25">
      <c r="F1320" s="6"/>
    </row>
    <row r="1321" spans="6:6" x14ac:dyDescent="0.25">
      <c r="F1321" s="6"/>
    </row>
    <row r="1322" spans="6:6" x14ac:dyDescent="0.25">
      <c r="F1322" s="6"/>
    </row>
    <row r="1323" spans="6:6" x14ac:dyDescent="0.25">
      <c r="F1323" s="6"/>
    </row>
    <row r="1324" spans="6:6" x14ac:dyDescent="0.25">
      <c r="F1324" s="6"/>
    </row>
    <row r="1325" spans="6:6" x14ac:dyDescent="0.25">
      <c r="F1325" s="6"/>
    </row>
    <row r="1326" spans="6:6" x14ac:dyDescent="0.25">
      <c r="F1326" s="6"/>
    </row>
    <row r="1327" spans="6:6" x14ac:dyDescent="0.25">
      <c r="F1327" s="6"/>
    </row>
    <row r="1328" spans="6:6" x14ac:dyDescent="0.25">
      <c r="F1328" s="6"/>
    </row>
    <row r="1329" spans="6:6" x14ac:dyDescent="0.25">
      <c r="F1329" s="6"/>
    </row>
    <row r="1330" spans="6:6" x14ac:dyDescent="0.25">
      <c r="F1330" s="6"/>
    </row>
    <row r="1331" spans="6:6" x14ac:dyDescent="0.25">
      <c r="F1331" s="6"/>
    </row>
    <row r="1332" spans="6:6" x14ac:dyDescent="0.25">
      <c r="F1332" s="6"/>
    </row>
    <row r="1333" spans="6:6" x14ac:dyDescent="0.25">
      <c r="F1333" s="6"/>
    </row>
    <row r="1334" spans="6:6" x14ac:dyDescent="0.25">
      <c r="F1334" s="6"/>
    </row>
    <row r="1335" spans="6:6" x14ac:dyDescent="0.25">
      <c r="F1335" s="6"/>
    </row>
    <row r="1336" spans="6:6" x14ac:dyDescent="0.25">
      <c r="F1336" s="6"/>
    </row>
    <row r="1337" spans="6:6" x14ac:dyDescent="0.25">
      <c r="F1337" s="6"/>
    </row>
    <row r="1338" spans="6:6" x14ac:dyDescent="0.25">
      <c r="F1338" s="6"/>
    </row>
    <row r="1339" spans="6:6" x14ac:dyDescent="0.25">
      <c r="F1339" s="6"/>
    </row>
    <row r="1340" spans="6:6" x14ac:dyDescent="0.25">
      <c r="F1340" s="6"/>
    </row>
    <row r="1341" spans="6:6" x14ac:dyDescent="0.25">
      <c r="F1341" s="6"/>
    </row>
    <row r="1342" spans="6:6" x14ac:dyDescent="0.25">
      <c r="F1342" s="6"/>
    </row>
    <row r="1343" spans="6:6" x14ac:dyDescent="0.25">
      <c r="F1343" s="6"/>
    </row>
    <row r="1344" spans="6:6" x14ac:dyDescent="0.25">
      <c r="F1344" s="6"/>
    </row>
    <row r="1345" spans="6:6" x14ac:dyDescent="0.25">
      <c r="F1345" s="6"/>
    </row>
    <row r="1346" spans="6:6" x14ac:dyDescent="0.25">
      <c r="F1346" s="6"/>
    </row>
    <row r="1347" spans="6:6" x14ac:dyDescent="0.25">
      <c r="F1347" s="6"/>
    </row>
    <row r="1348" spans="6:6" x14ac:dyDescent="0.25">
      <c r="F1348" s="6"/>
    </row>
    <row r="1349" spans="6:6" x14ac:dyDescent="0.25">
      <c r="F1349" s="6"/>
    </row>
    <row r="1350" spans="6:6" x14ac:dyDescent="0.25">
      <c r="F1350" s="6"/>
    </row>
    <row r="1351" spans="6:6" x14ac:dyDescent="0.25">
      <c r="F1351" s="6"/>
    </row>
    <row r="1352" spans="6:6" x14ac:dyDescent="0.25">
      <c r="F1352" s="6"/>
    </row>
    <row r="1353" spans="6:6" x14ac:dyDescent="0.25">
      <c r="F1353" s="6"/>
    </row>
    <row r="1354" spans="6:6" x14ac:dyDescent="0.25">
      <c r="F1354" s="6"/>
    </row>
    <row r="1355" spans="6:6" x14ac:dyDescent="0.25">
      <c r="F1355" s="6"/>
    </row>
    <row r="1356" spans="6:6" x14ac:dyDescent="0.25">
      <c r="F1356" s="6"/>
    </row>
    <row r="1357" spans="6:6" x14ac:dyDescent="0.25">
      <c r="F1357" s="6"/>
    </row>
    <row r="1358" spans="6:6" x14ac:dyDescent="0.25">
      <c r="F1358" s="6"/>
    </row>
    <row r="1359" spans="6:6" x14ac:dyDescent="0.25">
      <c r="F1359" s="6"/>
    </row>
    <row r="1360" spans="6:6" x14ac:dyDescent="0.25">
      <c r="F1360" s="6"/>
    </row>
    <row r="1361" spans="6:6" x14ac:dyDescent="0.25">
      <c r="F1361" s="6"/>
    </row>
    <row r="1362" spans="6:6" x14ac:dyDescent="0.25">
      <c r="F1362" s="6"/>
    </row>
    <row r="1363" spans="6:6" x14ac:dyDescent="0.25">
      <c r="F1363" s="6"/>
    </row>
    <row r="1364" spans="6:6" x14ac:dyDescent="0.25">
      <c r="F1364" s="6"/>
    </row>
    <row r="1365" spans="6:6" x14ac:dyDescent="0.25">
      <c r="F1365" s="6"/>
    </row>
    <row r="1366" spans="6:6" x14ac:dyDescent="0.25">
      <c r="F1366" s="6"/>
    </row>
    <row r="1367" spans="6:6" x14ac:dyDescent="0.25">
      <c r="F1367" s="6"/>
    </row>
    <row r="1368" spans="6:6" x14ac:dyDescent="0.25">
      <c r="F1368" s="6"/>
    </row>
    <row r="1369" spans="6:6" x14ac:dyDescent="0.25">
      <c r="F1369" s="6"/>
    </row>
    <row r="1370" spans="6:6" x14ac:dyDescent="0.25">
      <c r="F1370" s="6"/>
    </row>
    <row r="1371" spans="6:6" x14ac:dyDescent="0.25">
      <c r="F1371" s="6"/>
    </row>
    <row r="1372" spans="6:6" x14ac:dyDescent="0.25">
      <c r="F1372" s="6"/>
    </row>
    <row r="1373" spans="6:6" x14ac:dyDescent="0.25">
      <c r="F1373" s="6"/>
    </row>
    <row r="1374" spans="6:6" x14ac:dyDescent="0.25">
      <c r="F1374" s="6"/>
    </row>
    <row r="1375" spans="6:6" x14ac:dyDescent="0.25">
      <c r="F1375" s="6"/>
    </row>
    <row r="1376" spans="6:6" x14ac:dyDescent="0.25">
      <c r="F1376" s="6"/>
    </row>
    <row r="1377" spans="6:6" x14ac:dyDescent="0.25">
      <c r="F1377" s="6"/>
    </row>
    <row r="1378" spans="6:6" x14ac:dyDescent="0.25">
      <c r="F1378" s="6"/>
    </row>
    <row r="1379" spans="6:6" x14ac:dyDescent="0.25">
      <c r="F1379" s="6"/>
    </row>
    <row r="1380" spans="6:6" x14ac:dyDescent="0.25">
      <c r="F1380" s="6"/>
    </row>
    <row r="1381" spans="6:6" x14ac:dyDescent="0.25">
      <c r="F1381" s="6"/>
    </row>
    <row r="1382" spans="6:6" x14ac:dyDescent="0.25">
      <c r="F1382" s="6"/>
    </row>
    <row r="1383" spans="6:6" x14ac:dyDescent="0.25">
      <c r="F1383" s="6"/>
    </row>
    <row r="1384" spans="6:6" x14ac:dyDescent="0.25">
      <c r="F1384" s="6"/>
    </row>
    <row r="1385" spans="6:6" x14ac:dyDescent="0.25">
      <c r="F1385" s="6"/>
    </row>
    <row r="1386" spans="6:6" x14ac:dyDescent="0.25">
      <c r="F1386" s="6"/>
    </row>
    <row r="1387" spans="6:6" x14ac:dyDescent="0.25">
      <c r="F1387" s="6"/>
    </row>
    <row r="1388" spans="6:6" x14ac:dyDescent="0.25">
      <c r="F1388" s="6"/>
    </row>
    <row r="1389" spans="6:6" x14ac:dyDescent="0.25">
      <c r="F1389" s="6"/>
    </row>
    <row r="1390" spans="6:6" x14ac:dyDescent="0.25">
      <c r="F1390" s="6"/>
    </row>
    <row r="1391" spans="6:6" x14ac:dyDescent="0.25">
      <c r="F1391" s="6"/>
    </row>
    <row r="1392" spans="6:6" x14ac:dyDescent="0.25">
      <c r="F1392" s="6"/>
    </row>
  </sheetData>
  <sheetProtection algorithmName="SHA-512" hashValue="CefnNd3scjGgGqSpc0zbdp08MWve5KwZZhWAobiQUskTqHkPrMO7uUlIVI+5qD7Wn893Ah8s6J+c2GeJ9EIKcQ==" saltValue="47TpzQz/kqjZ35ci5iMvHg==" spinCount="100000" sheet="1" objects="1" scenarios="1"/>
  <mergeCells count="9">
    <mergeCell ref="A122:K122"/>
    <mergeCell ref="C11:H11"/>
    <mergeCell ref="A12:L12"/>
    <mergeCell ref="J8:L8"/>
    <mergeCell ref="J9:L9"/>
    <mergeCell ref="B8:H8"/>
    <mergeCell ref="B9:H9"/>
    <mergeCell ref="C10:H10"/>
    <mergeCell ref="J10:L11"/>
  </mergeCells>
  <phoneticPr fontId="4" type="noConversion"/>
  <pageMargins left="1.1811023622047245" right="0.39370078740157483" top="1.2598425196850394" bottom="0.70866141732283472" header="0.35433070866141736" footer="0.31496062992125984"/>
  <pageSetup paperSize="9" scale="50" fitToHeight="0" orientation="portrait" r:id="rId1"/>
  <headerFooter>
    <oddHeader>&amp;CPROPOSTA</oddHeader>
    <oddFooter>&amp;C&amp;"Segoe UI,Normal"&amp;8Página &amp;P de &amp;N</oddFooter>
  </headerFooter>
  <rowBreaks count="3" manualBreakCount="3">
    <brk id="63" max="11" man="1"/>
    <brk id="74" max="11" man="1"/>
    <brk id="8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82699-F4BD-4C13-9DF8-A9D358101CF3}">
  <dimension ref="A1:I33"/>
  <sheetViews>
    <sheetView view="pageBreakPreview" zoomScaleNormal="115" zoomScaleSheetLayoutView="100" workbookViewId="0"/>
  </sheetViews>
  <sheetFormatPr defaultRowHeight="15" x14ac:dyDescent="0.25"/>
  <cols>
    <col min="2" max="2" width="32" customWidth="1"/>
    <col min="3" max="3" width="15.85546875" bestFit="1" customWidth="1"/>
    <col min="4" max="4" width="7.85546875" bestFit="1" customWidth="1"/>
    <col min="5" max="5" width="12.7109375" customWidth="1"/>
    <col min="6" max="6" width="7.85546875" bestFit="1" customWidth="1"/>
    <col min="7" max="7" width="12.7109375" customWidth="1"/>
    <col min="8" max="8" width="7.85546875" bestFit="1" customWidth="1"/>
    <col min="9" max="9" width="13.5703125" bestFit="1" customWidth="1"/>
  </cols>
  <sheetData>
    <row r="1" spans="1:9" x14ac:dyDescent="0.25">
      <c r="A1" s="68"/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68"/>
      <c r="B2" s="68"/>
      <c r="C2" s="68"/>
      <c r="D2" s="68"/>
      <c r="E2" s="68"/>
      <c r="F2" s="68"/>
      <c r="G2" s="68"/>
      <c r="H2" s="68"/>
      <c r="I2" s="68"/>
    </row>
    <row r="3" spans="1:9" x14ac:dyDescent="0.25">
      <c r="A3" s="68"/>
      <c r="B3" s="68"/>
      <c r="C3" s="68"/>
      <c r="D3" s="68"/>
      <c r="E3" s="68"/>
      <c r="F3" s="68"/>
      <c r="G3" s="68"/>
      <c r="H3" s="68"/>
      <c r="I3" s="68"/>
    </row>
    <row r="4" spans="1:9" x14ac:dyDescent="0.25">
      <c r="A4" s="68"/>
      <c r="B4" s="68"/>
      <c r="C4" s="68"/>
      <c r="D4" s="68"/>
      <c r="E4" s="68"/>
      <c r="F4" s="68"/>
      <c r="G4" s="68"/>
      <c r="H4" s="68"/>
      <c r="I4" s="68"/>
    </row>
    <row r="5" spans="1:9" x14ac:dyDescent="0.25">
      <c r="A5" s="68"/>
      <c r="B5" s="68"/>
      <c r="C5" s="68"/>
      <c r="D5" s="68"/>
      <c r="E5" s="68"/>
      <c r="F5" s="68"/>
      <c r="G5" s="68"/>
      <c r="H5" s="68"/>
      <c r="I5" s="68"/>
    </row>
    <row r="6" spans="1:9" x14ac:dyDescent="0.25">
      <c r="A6" s="68"/>
      <c r="B6" s="68"/>
      <c r="C6" s="68"/>
      <c r="D6" s="68"/>
      <c r="E6" s="68"/>
      <c r="F6" s="68"/>
      <c r="G6" s="68"/>
      <c r="H6" s="68"/>
      <c r="I6" s="68"/>
    </row>
    <row r="7" spans="1:9" x14ac:dyDescent="0.25">
      <c r="A7" s="68"/>
      <c r="B7" s="68"/>
      <c r="C7" s="68"/>
      <c r="D7" s="68"/>
      <c r="E7" s="68"/>
      <c r="F7" s="68"/>
      <c r="G7" s="68"/>
      <c r="H7" s="68"/>
      <c r="I7" s="68"/>
    </row>
    <row r="8" spans="1:9" x14ac:dyDescent="0.25">
      <c r="A8" s="68"/>
      <c r="B8" s="68"/>
      <c r="C8" s="68"/>
      <c r="D8" s="68"/>
      <c r="E8" s="68"/>
      <c r="F8" s="68"/>
      <c r="G8" s="68"/>
      <c r="H8" s="68"/>
      <c r="I8" s="68"/>
    </row>
    <row r="9" spans="1:9" x14ac:dyDescent="0.25">
      <c r="A9" s="46" t="str">
        <f>_xlfn.CONCAT(Orçamento!A8, " ", Orçamento!B8)</f>
        <v>Obra: Recapeamento e Recuperação do Asfalto do Jd. João Ballan I e Alameda Lourenço Avelino</v>
      </c>
      <c r="B9" s="46"/>
      <c r="C9" s="46"/>
      <c r="D9" s="46"/>
      <c r="E9" s="46"/>
      <c r="F9" s="46"/>
      <c r="G9" s="46"/>
      <c r="H9" s="46"/>
      <c r="I9" s="46"/>
    </row>
    <row r="10" spans="1:9" x14ac:dyDescent="0.25">
      <c r="A10" s="46" t="str">
        <f>_xlfn.CONCAT(Orçamento!A9, " ", Orçamento!B9)</f>
        <v>Local: Alameda Lourenço Avelino e Jardim João Ballan I</v>
      </c>
      <c r="B10" s="46"/>
      <c r="C10" s="46"/>
      <c r="D10" s="46"/>
      <c r="E10" s="46"/>
      <c r="F10" s="46"/>
      <c r="G10" s="46"/>
      <c r="H10" s="46"/>
      <c r="I10" s="46"/>
    </row>
    <row r="11" spans="1:9" x14ac:dyDescent="0.25">
      <c r="A11" s="47" t="str">
        <f>Orçamento!A12</f>
        <v>Jahu/SP, 25 de julho de 2024</v>
      </c>
      <c r="B11" s="47"/>
      <c r="C11" s="47"/>
      <c r="D11" s="47"/>
      <c r="E11" s="47"/>
      <c r="F11" s="47"/>
      <c r="G11" s="47"/>
      <c r="H11" s="47"/>
      <c r="I11" s="47"/>
    </row>
    <row r="12" spans="1:9" x14ac:dyDescent="0.25">
      <c r="A12" s="50" t="s">
        <v>57</v>
      </c>
      <c r="B12" s="50" t="s">
        <v>58</v>
      </c>
      <c r="C12" s="52" t="s">
        <v>59</v>
      </c>
      <c r="D12" s="49" t="s">
        <v>60</v>
      </c>
      <c r="E12" s="49"/>
      <c r="F12" s="49" t="s">
        <v>61</v>
      </c>
      <c r="G12" s="49"/>
      <c r="H12" s="49" t="s">
        <v>62</v>
      </c>
      <c r="I12" s="49"/>
    </row>
    <row r="13" spans="1:9" x14ac:dyDescent="0.25">
      <c r="A13" s="51"/>
      <c r="B13" s="51"/>
      <c r="C13" s="53"/>
      <c r="D13" s="12" t="s">
        <v>46</v>
      </c>
      <c r="E13" s="12" t="s">
        <v>83</v>
      </c>
      <c r="F13" s="12" t="s">
        <v>46</v>
      </c>
      <c r="G13" s="12" t="s">
        <v>83</v>
      </c>
      <c r="H13" s="12" t="s">
        <v>46</v>
      </c>
      <c r="I13" s="12" t="s">
        <v>83</v>
      </c>
    </row>
    <row r="14" spans="1:9" x14ac:dyDescent="0.25">
      <c r="A14" s="13" t="str">
        <f>Orçamento!A14</f>
        <v>1.</v>
      </c>
      <c r="B14" s="14" t="str">
        <f>VLOOKUP(A14, Orçamento!A$13:P$1392, 2, FALSE())</f>
        <v>Placa de Obra</v>
      </c>
      <c r="C14" s="10">
        <f>VLOOKUP(A14, Orçamento!A$13:P$1392, 12, FALSE())</f>
        <v>1937.12</v>
      </c>
      <c r="D14" s="63">
        <v>1</v>
      </c>
      <c r="E14" s="11">
        <f>$C14*D14</f>
        <v>1937.12</v>
      </c>
      <c r="F14" s="63"/>
      <c r="G14" s="11">
        <f>$C14*F14</f>
        <v>0</v>
      </c>
      <c r="H14" s="63"/>
      <c r="I14" s="11">
        <f>$C14*H14</f>
        <v>0</v>
      </c>
    </row>
    <row r="15" spans="1:9" x14ac:dyDescent="0.25">
      <c r="A15" s="13" t="s">
        <v>74</v>
      </c>
      <c r="B15" s="14" t="str">
        <f>VLOOKUP(A15, Orçamento!A$13:P$1392, 2, FALSE())</f>
        <v>Adminstração Local</v>
      </c>
      <c r="C15" s="10">
        <f>VLOOKUP(A15, Orçamento!A$13:P$1392, 12, FALSE())</f>
        <v>6226.56</v>
      </c>
      <c r="D15" s="63">
        <v>0.35</v>
      </c>
      <c r="E15" s="11">
        <f t="shared" ref="E15:G23" si="0">$C15*D15</f>
        <v>2179.2959999999998</v>
      </c>
      <c r="F15" s="63">
        <v>0.35</v>
      </c>
      <c r="G15" s="11">
        <f t="shared" si="0"/>
        <v>2179.2959999999998</v>
      </c>
      <c r="H15" s="63">
        <v>0.3</v>
      </c>
      <c r="I15" s="11">
        <f t="shared" ref="I15" si="1">$C15*H15</f>
        <v>1867.9680000000001</v>
      </c>
    </row>
    <row r="16" spans="1:9" x14ac:dyDescent="0.25">
      <c r="A16" s="13" t="s">
        <v>75</v>
      </c>
      <c r="B16" s="14" t="str">
        <f>VLOOKUP(A16, Orçamento!A$13:P$1392, 2, FALSE())</f>
        <v>Poda de Árvores</v>
      </c>
      <c r="C16" s="10">
        <f>VLOOKUP(A16, Orçamento!A$13:P$1392, 12, FALSE())</f>
        <v>5614.3499999999995</v>
      </c>
      <c r="D16" s="63">
        <v>1</v>
      </c>
      <c r="E16" s="11">
        <f t="shared" si="0"/>
        <v>5614.3499999999995</v>
      </c>
      <c r="F16" s="63"/>
      <c r="G16" s="11">
        <f t="shared" si="0"/>
        <v>0</v>
      </c>
      <c r="H16" s="63"/>
      <c r="I16" s="11">
        <f t="shared" ref="I16" si="2">$C16*H16</f>
        <v>0</v>
      </c>
    </row>
    <row r="17" spans="1:9" x14ac:dyDescent="0.25">
      <c r="A17" s="13" t="s">
        <v>76</v>
      </c>
      <c r="B17" s="14" t="str">
        <f>VLOOKUP(A17, Orçamento!A$13:P$1392, 2, FALSE())</f>
        <v>Alameda Lourenço Avelino</v>
      </c>
      <c r="C17" s="10">
        <f>VLOOKUP(A17, Orçamento!A$13:P$1392, 12, FALSE())</f>
        <v>437242.44</v>
      </c>
      <c r="D17" s="63">
        <v>1</v>
      </c>
      <c r="E17" s="11">
        <f t="shared" si="0"/>
        <v>437242.44</v>
      </c>
      <c r="F17" s="63"/>
      <c r="G17" s="11">
        <f t="shared" si="0"/>
        <v>0</v>
      </c>
      <c r="H17" s="63"/>
      <c r="I17" s="11">
        <f t="shared" ref="I17" si="3">$C17*H17</f>
        <v>0</v>
      </c>
    </row>
    <row r="18" spans="1:9" x14ac:dyDescent="0.25">
      <c r="A18" s="13" t="s">
        <v>77</v>
      </c>
      <c r="B18" s="14" t="str">
        <f>VLOOKUP(A18, Orçamento!A$13:P$1392, 2, FALSE())</f>
        <v>Rua Joaquina Maria Madalena</v>
      </c>
      <c r="C18" s="10">
        <f>VLOOKUP(A18, Orçamento!A$13:P$1392, 12, FALSE())</f>
        <v>192381.09</v>
      </c>
      <c r="D18" s="63"/>
      <c r="E18" s="11">
        <f t="shared" si="0"/>
        <v>0</v>
      </c>
      <c r="F18" s="63">
        <v>1</v>
      </c>
      <c r="G18" s="11">
        <f t="shared" si="0"/>
        <v>192381.09</v>
      </c>
      <c r="H18" s="63"/>
      <c r="I18" s="11">
        <f t="shared" ref="I18" si="4">$C18*H18</f>
        <v>0</v>
      </c>
    </row>
    <row r="19" spans="1:9" x14ac:dyDescent="0.25">
      <c r="A19" s="13" t="s">
        <v>78</v>
      </c>
      <c r="B19" s="14" t="str">
        <f>VLOOKUP(A19, Orçamento!A$13:P$1392, 2, FALSE())</f>
        <v>Rua Maria Aparecida Burjatto Zanatto</v>
      </c>
      <c r="C19" s="10">
        <f>VLOOKUP(A19, Orçamento!A$13:P$1392, 12, FALSE())</f>
        <v>109025.90000000002</v>
      </c>
      <c r="D19" s="63"/>
      <c r="E19" s="11">
        <f t="shared" si="0"/>
        <v>0</v>
      </c>
      <c r="F19" s="63">
        <v>1</v>
      </c>
      <c r="G19" s="11">
        <f t="shared" si="0"/>
        <v>109025.90000000002</v>
      </c>
      <c r="H19" s="63"/>
      <c r="I19" s="11">
        <f t="shared" ref="I19" si="5">$C19*H19</f>
        <v>0</v>
      </c>
    </row>
    <row r="20" spans="1:9" x14ac:dyDescent="0.25">
      <c r="A20" s="13" t="s">
        <v>79</v>
      </c>
      <c r="B20" s="14" t="str">
        <f>VLOOKUP(A20, Orçamento!A$13:P$1392, 2, FALSE())</f>
        <v>Rua Waldomiro Mesquita</v>
      </c>
      <c r="C20" s="10">
        <f>VLOOKUP(A20, Orçamento!A$13:P$1392, 12, FALSE())</f>
        <v>106083.94</v>
      </c>
      <c r="D20" s="63"/>
      <c r="E20" s="11">
        <f t="shared" si="0"/>
        <v>0</v>
      </c>
      <c r="F20" s="63">
        <v>1</v>
      </c>
      <c r="G20" s="11">
        <f t="shared" si="0"/>
        <v>106083.94</v>
      </c>
      <c r="H20" s="63"/>
      <c r="I20" s="11">
        <f t="shared" ref="I20" si="6">$C20*H20</f>
        <v>0</v>
      </c>
    </row>
    <row r="21" spans="1:9" x14ac:dyDescent="0.25">
      <c r="A21" s="13" t="s">
        <v>80</v>
      </c>
      <c r="B21" s="14" t="str">
        <f>VLOOKUP(A21, Orçamento!A$13:P$1392, 2, FALSE())</f>
        <v>Rua José de Almeida Pacheco</v>
      </c>
      <c r="C21" s="10">
        <f>VLOOKUP(A21, Orçamento!A$13:P$1392, 12, FALSE())</f>
        <v>110426.98000000001</v>
      </c>
      <c r="D21" s="63"/>
      <c r="E21" s="11">
        <f t="shared" si="0"/>
        <v>0</v>
      </c>
      <c r="F21" s="63"/>
      <c r="G21" s="11">
        <f t="shared" si="0"/>
        <v>0</v>
      </c>
      <c r="H21" s="63">
        <v>1</v>
      </c>
      <c r="I21" s="11">
        <f t="shared" ref="I21" si="7">$C21*H21</f>
        <v>110426.98000000001</v>
      </c>
    </row>
    <row r="22" spans="1:9" x14ac:dyDescent="0.25">
      <c r="A22" s="13" t="s">
        <v>81</v>
      </c>
      <c r="B22" s="14" t="str">
        <f>VLOOKUP(A22, Orçamento!A$13:P$1392, 2, FALSE())</f>
        <v>Rua Antonio Furlanetti</v>
      </c>
      <c r="C22" s="10">
        <f>VLOOKUP(A22, Orçamento!A$13:P$1392, 12, FALSE())</f>
        <v>371676.43999999994</v>
      </c>
      <c r="D22" s="63"/>
      <c r="E22" s="11">
        <f t="shared" si="0"/>
        <v>0</v>
      </c>
      <c r="F22" s="63"/>
      <c r="G22" s="11">
        <f t="shared" si="0"/>
        <v>0</v>
      </c>
      <c r="H22" s="63">
        <v>1</v>
      </c>
      <c r="I22" s="11">
        <f t="shared" ref="I22" si="8">$C22*H22</f>
        <v>371676.43999999994</v>
      </c>
    </row>
    <row r="23" spans="1:9" x14ac:dyDescent="0.25">
      <c r="A23" s="13" t="s">
        <v>82</v>
      </c>
      <c r="B23" s="14" t="str">
        <f>VLOOKUP(A23, Orçamento!A$13:P$1392, 2, FALSE())</f>
        <v>As Built</v>
      </c>
      <c r="C23" s="10">
        <f>VLOOKUP(A23, Orçamento!A$13:P$1392, 12, FALSE())</f>
        <v>5562.36</v>
      </c>
      <c r="D23" s="63"/>
      <c r="E23" s="11">
        <f t="shared" si="0"/>
        <v>0</v>
      </c>
      <c r="F23" s="63"/>
      <c r="G23" s="11">
        <f t="shared" si="0"/>
        <v>0</v>
      </c>
      <c r="H23" s="63">
        <v>1</v>
      </c>
      <c r="I23" s="11">
        <f t="shared" ref="I23" si="9">$C23*H23</f>
        <v>5562.36</v>
      </c>
    </row>
    <row r="24" spans="1:9" x14ac:dyDescent="0.25">
      <c r="A24" s="48" t="s">
        <v>84</v>
      </c>
      <c r="B24" s="48"/>
      <c r="C24" s="48"/>
      <c r="D24" s="16">
        <f>E24/SUM($C14:$C23)</f>
        <v>0.33203148340398997</v>
      </c>
      <c r="E24" s="15">
        <f>SUM(E14:E23)</f>
        <v>446973.20600000001</v>
      </c>
      <c r="F24" s="16">
        <f>G24/SUM($C14:$C23)</f>
        <v>0.30432117858363938</v>
      </c>
      <c r="G24" s="15">
        <f>SUM(G14:G23)</f>
        <v>409670.22600000002</v>
      </c>
      <c r="H24" s="16">
        <f>I24/SUM($C14:$C23)</f>
        <v>0.36364733801237065</v>
      </c>
      <c r="I24" s="15">
        <f>SUM(I14:I23)</f>
        <v>489533.74799999991</v>
      </c>
    </row>
    <row r="25" spans="1:9" x14ac:dyDescent="0.25">
      <c r="A25" s="48" t="s">
        <v>85</v>
      </c>
      <c r="B25" s="48"/>
      <c r="C25" s="48"/>
      <c r="D25" s="16">
        <f>E25/$I$25</f>
        <v>0.33203148340398997</v>
      </c>
      <c r="E25" s="15">
        <f>E24</f>
        <v>446973.20600000001</v>
      </c>
      <c r="F25" s="16">
        <f>G25/$I$25</f>
        <v>0.6363526619876293</v>
      </c>
      <c r="G25" s="15">
        <f t="shared" ref="G25:I25" si="10">E25+G24</f>
        <v>856643.43200000003</v>
      </c>
      <c r="H25" s="16">
        <f>I25/$I$25</f>
        <v>1</v>
      </c>
      <c r="I25" s="15">
        <f t="shared" si="10"/>
        <v>1346177.18</v>
      </c>
    </row>
    <row r="26" spans="1:9" x14ac:dyDescent="0.25">
      <c r="A26" s="64"/>
      <c r="B26" s="65"/>
      <c r="C26" s="66"/>
      <c r="D26" s="67"/>
      <c r="E26" s="67"/>
      <c r="F26" s="67"/>
      <c r="G26" s="67"/>
      <c r="H26" s="67"/>
      <c r="I26" s="67"/>
    </row>
    <row r="27" spans="1:9" x14ac:dyDescent="0.25">
      <c r="A27" s="64"/>
      <c r="B27" s="65"/>
      <c r="C27" s="66"/>
      <c r="D27" s="67"/>
      <c r="E27" s="67"/>
      <c r="F27" s="67"/>
      <c r="G27" s="67"/>
      <c r="H27" s="67"/>
      <c r="I27" s="67"/>
    </row>
    <row r="28" spans="1:9" x14ac:dyDescent="0.25">
      <c r="A28" s="64"/>
      <c r="B28" s="65"/>
      <c r="C28" s="66"/>
      <c r="D28" s="67"/>
      <c r="E28" s="67"/>
      <c r="F28" s="67"/>
      <c r="G28" s="67"/>
      <c r="H28" s="67"/>
      <c r="I28" s="67"/>
    </row>
    <row r="29" spans="1:9" x14ac:dyDescent="0.25">
      <c r="A29" s="64"/>
      <c r="B29" s="65"/>
      <c r="C29" s="66"/>
      <c r="D29" s="67"/>
      <c r="E29" s="67"/>
      <c r="F29" s="67"/>
      <c r="G29" s="67"/>
      <c r="H29" s="67"/>
      <c r="I29" s="67"/>
    </row>
    <row r="30" spans="1:9" x14ac:dyDescent="0.25">
      <c r="A30" s="64"/>
      <c r="B30" s="65"/>
      <c r="C30" s="66"/>
      <c r="D30" s="67"/>
      <c r="E30" s="67"/>
      <c r="F30" s="67"/>
      <c r="G30" s="67"/>
      <c r="H30" s="67"/>
      <c r="I30" s="67"/>
    </row>
    <row r="31" spans="1:9" x14ac:dyDescent="0.25">
      <c r="A31" s="64"/>
      <c r="B31" s="65"/>
      <c r="C31" s="66"/>
      <c r="D31" s="67"/>
      <c r="E31" s="67"/>
      <c r="F31" s="67"/>
      <c r="G31" s="67"/>
      <c r="H31" s="67"/>
      <c r="I31" s="67"/>
    </row>
    <row r="33" spans="4:5" x14ac:dyDescent="0.25">
      <c r="D33" s="9"/>
      <c r="E33" s="9"/>
    </row>
  </sheetData>
  <sheetProtection algorithmName="SHA-512" hashValue="DuIdsjqkfXm+TI+JM6yxO9h2j745Y6nAYtOCRYK1a6p5SFXNXIATGNlxUMNCDkiDYga6HWWRUxxGGJJyiKGJyw==" saltValue="+ND/ZdOeJDHfTPCIWuyeYQ==" spinCount="100000" sheet="1" objects="1" scenarios="1"/>
  <mergeCells count="11">
    <mergeCell ref="D12:E12"/>
    <mergeCell ref="B12:B13"/>
    <mergeCell ref="C12:C13"/>
    <mergeCell ref="A12:A13"/>
    <mergeCell ref="F12:G12"/>
    <mergeCell ref="H12:I12"/>
    <mergeCell ref="A9:I9"/>
    <mergeCell ref="A10:I10"/>
    <mergeCell ref="A11:I11"/>
    <mergeCell ref="A24:C24"/>
    <mergeCell ref="A25:C25"/>
  </mergeCells>
  <printOptions horizontalCentered="1"/>
  <pageMargins left="1.3779527559055118" right="1.1811023622047245" top="1.4566929133858268" bottom="0.78740157480314965" header="0.43307086614173229" footer="0.31496062992125984"/>
  <pageSetup paperSize="9" scale="60" orientation="portrait" r:id="rId1"/>
  <headerFooter>
    <oddHeader>&amp;CCRONOGRAMA PROPOSTO</oddHeader>
    <oddFooter>&amp;C&amp;"Segoe UI,Normal"&amp;8Página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Orçamento</vt:lpstr>
      <vt:lpstr>Cronograma</vt:lpstr>
      <vt:lpstr>Cronograma!Area_de_impressao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2024-07-22T15:47:38Z</cp:lastPrinted>
  <dcterms:created xsi:type="dcterms:W3CDTF">2015-06-05T18:19:34Z</dcterms:created>
  <dcterms:modified xsi:type="dcterms:W3CDTF">2024-07-25T14:24:49Z</dcterms:modified>
</cp:coreProperties>
</file>